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10080" activeTab="0"/>
  </bookViews>
  <sheets>
    <sheet name="09結算" sheetId="1" r:id="rId1"/>
    <sheet name="10結算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<sst xmlns="http://schemas.openxmlformats.org/spreadsheetml/2006/main" count="72" uniqueCount="48">
  <si>
    <t>截止本月底止累計數</t>
  </si>
  <si>
    <t>103年9月份學校午餐費收支結算表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</si>
  <si>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</si>
  <si>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</si>
  <si>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</si>
  <si>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</si>
  <si>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</si>
  <si>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</si>
  <si>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</si>
  <si>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</si>
  <si>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</si>
  <si>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</si>
  <si>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</si>
  <si>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</si>
  <si>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</si>
  <si>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</si>
  <si>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</si>
  <si>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</si>
  <si>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</si>
  <si>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</si>
  <si>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</si>
  <si>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</si>
  <si>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</si>
  <si>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</si>
  <si>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</si>
  <si>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</si>
  <si>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</si>
  <si>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</si>
  <si>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</si>
  <si>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</si>
  <si>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本月結存713,239元,內含民間捐助學生午餐費補助計199,606元‧故實際結餘數為513,633元。</t>
  </si>
  <si>
    <t xml:space="preserve">製表            出納              會計              稽核              執行秘書               校長    </t>
  </si>
  <si>
    <t>一、本月每人收午餐費 620元。
二、應收午餐費
      學生1148人.
      教職員85 人
 (代課老師:1人248元.1人496元.1人372元.
7人620.1人124元.1人448元)
      工  友4人
      合  計 1,237人 共765,528元。
三、補助午餐費計143人,共88,660元:
    (一)縣府:國小123人,幼稚園10人,
     計82,460元。
    (二)教儲戶:幼兒園1人, 計620元 。
    (三)民間:國小9人,計5,580元       
四、本月預繳午餐費計2,480元:
    (一)代課老師預繳2,480元。
          (124*4+496*4=2,480元)
五、溢收應退費，共計620元：
   (一)6-2班溢繳未退費620元。
六、應收620元:
   (一)6-1班1人未繳,於10月補收.
七、3-6縣府補助款退回受補助學生
       (未參加)2480元。(620元*4月)</t>
  </si>
  <si>
    <t>103年10月份學校午餐費收支結算表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</si>
  <si>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</si>
  <si>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</si>
  <si>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</si>
  <si>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</si>
  <si>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</si>
  <si>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</si>
  <si>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</si>
  <si>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</si>
  <si>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</si>
  <si>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</si>
  <si>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</si>
  <si>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副   食</t>
  </si>
  <si>
    <t>一、其他收入為縣府補助食材檢驗費。
二、本月結存1,283,354元,內含民間捐助學生午餐費補助計194,026元‧故實際結餘數為1,089,328元。</t>
  </si>
  <si>
    <t>一、本月每人收午餐費 620元。
二、應收午餐費
      學生1149人.(1轉學生收504元)
      教職員90 人
 (代課老師:1人248元.1人496元.5人112元.
    9人620.1人124元.)
      工  友4人
      合  計 1,243人 共767,012元。
三、補助午餐費計143人,共88,660元:
    (一)縣府:國小123人,幼稚園10人,
     計82,460元。
    (二)教儲戶:幼兒園1人, 計620元 。
    (三)民間:國小9人,計5,580元       
四、代課老師9月預繳本月午餐費計620元
          (124+496*4=2,480元)
五、校外教學及停課師生退費，共計9,620元
    (一)3.4年級校外教學師生:7680元.
    (二)6-2班1學生9月溢繳退費:620元
    (三)幼兒園腸病毒停課退費:1320元.
六、應收2,364元:
    (一)代課老師3人未繳於下月補收.
    (二)1-6轉學生應繳504元未繳於下月補收.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</si>
</sst>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1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  <xf numFmtId="0" fontId="8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23460;\&#21320;&#39184;\103&#23416;&#24180;&#24230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嘉義縣太保市南新國民小學</v>
          </cell>
        </row>
      </sheetData>
      <sheetData sheetId="6">
        <row r="4">
          <cell r="P4">
            <v>787872</v>
          </cell>
        </row>
        <row r="44">
          <cell r="G44">
            <v>40240</v>
          </cell>
          <cell r="H44">
            <v>412343</v>
          </cell>
          <cell r="I44">
            <v>34990</v>
          </cell>
          <cell r="J44">
            <v>34440</v>
          </cell>
          <cell r="K44">
            <v>120774</v>
          </cell>
          <cell r="L44">
            <v>42132</v>
          </cell>
          <cell r="M44">
            <v>26420</v>
          </cell>
          <cell r="N44">
            <v>43262</v>
          </cell>
        </row>
        <row r="45">
          <cell r="G45">
            <v>40240</v>
          </cell>
          <cell r="H45">
            <v>412343</v>
          </cell>
          <cell r="I45">
            <v>34990</v>
          </cell>
          <cell r="J45">
            <v>34440</v>
          </cell>
          <cell r="K45">
            <v>120774</v>
          </cell>
          <cell r="L45">
            <v>57660</v>
          </cell>
          <cell r="M45">
            <v>26420</v>
          </cell>
          <cell r="N45">
            <v>52023</v>
          </cell>
          <cell r="P45">
            <v>713239</v>
          </cell>
        </row>
        <row r="48">
          <cell r="F48">
            <v>676868</v>
          </cell>
          <cell r="I48">
            <v>3100</v>
          </cell>
        </row>
      </sheetData>
      <sheetData sheetId="7">
        <row r="1">
          <cell r="A1" t="str">
            <v>   嘉義縣太保市南新國民小學</v>
          </cell>
        </row>
      </sheetData>
      <sheetData sheetId="8">
        <row r="4">
          <cell r="P4">
            <v>713239</v>
          </cell>
        </row>
        <row r="29">
          <cell r="G29">
            <v>38990</v>
          </cell>
          <cell r="H29">
            <v>197883</v>
          </cell>
          <cell r="I29">
            <v>12240</v>
          </cell>
          <cell r="J29">
            <v>29820</v>
          </cell>
          <cell r="K29">
            <v>108135</v>
          </cell>
          <cell r="L29">
            <v>17700</v>
          </cell>
          <cell r="M29">
            <v>0</v>
          </cell>
          <cell r="N29">
            <v>4190</v>
          </cell>
        </row>
        <row r="30">
          <cell r="G30">
            <v>79230</v>
          </cell>
          <cell r="H30">
            <v>610226</v>
          </cell>
          <cell r="I30">
            <v>47230</v>
          </cell>
          <cell r="J30">
            <v>64260</v>
          </cell>
          <cell r="L30">
            <v>75360</v>
          </cell>
          <cell r="M30">
            <v>26420</v>
          </cell>
          <cell r="N30">
            <v>56213</v>
          </cell>
          <cell r="P30">
            <v>1283354</v>
          </cell>
        </row>
        <row r="33">
          <cell r="F33">
            <v>665748</v>
          </cell>
          <cell r="G33">
            <v>620</v>
          </cell>
          <cell r="H33">
            <v>305040</v>
          </cell>
          <cell r="K33">
            <v>7665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   嘉義縣太保市南新國民小學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'[1]09分類帳'!P4</f>
        <v>787872</v>
      </c>
      <c r="C4" s="8" t="s">
        <v>32</v>
      </c>
      <c r="D4" s="5" t="s">
        <v>11</v>
      </c>
      <c r="E4" s="7">
        <f>'[1]09分類帳'!G44</f>
        <v>40240</v>
      </c>
      <c r="F4" s="9">
        <f>E4/(E13-E8)</f>
        <v>0.0634873553824624</v>
      </c>
      <c r="G4" s="7">
        <f>'[1]09分類帳'!G45</f>
        <v>40240</v>
      </c>
      <c r="H4" s="9">
        <f>G4/(G13-G8)</f>
        <v>0.06114423597055838</v>
      </c>
    </row>
    <row r="5" spans="1:8" ht="25.5" customHeight="1">
      <c r="A5" s="5" t="s">
        <v>12</v>
      </c>
      <c r="B5" s="7">
        <f>'[1]09分類帳'!F48</f>
        <v>676868</v>
      </c>
      <c r="C5" s="10"/>
      <c r="D5" s="5" t="s">
        <v>13</v>
      </c>
      <c r="E5" s="7">
        <f>'[1]09分類帳'!H44</f>
        <v>412343</v>
      </c>
      <c r="F5" s="9">
        <f>E5/(E13-E8)</f>
        <v>0.6505607997134865</v>
      </c>
      <c r="G5" s="7">
        <f>'[1]09分類帳'!H45</f>
        <v>412343</v>
      </c>
      <c r="H5" s="9">
        <f>G5/(G13-G8)</f>
        <v>0.6265506384892633</v>
      </c>
    </row>
    <row r="6" spans="1:8" ht="29.25" customHeight="1">
      <c r="A6" s="11" t="s">
        <v>14</v>
      </c>
      <c r="B6" s="7">
        <f>'[1]09分類帳'!G48</f>
        <v>0</v>
      </c>
      <c r="C6" s="10"/>
      <c r="D6" s="5" t="s">
        <v>15</v>
      </c>
      <c r="E6" s="7">
        <f>'[1]09分類帳'!I44</f>
        <v>34990</v>
      </c>
      <c r="F6" s="9">
        <f>E6/(E13-E8)</f>
        <v>0.05520433809225546</v>
      </c>
      <c r="G6" s="7">
        <f>'[1]09分類帳'!I45</f>
        <v>34990</v>
      </c>
      <c r="H6" s="9">
        <f>G6/(G13-G8)</f>
        <v>0.053166918901834934</v>
      </c>
    </row>
    <row r="7" spans="1:8" ht="33" customHeight="1">
      <c r="A7" s="12" t="s">
        <v>16</v>
      </c>
      <c r="B7" s="7">
        <f>'[1]09分類帳'!H48</f>
        <v>0</v>
      </c>
      <c r="C7" s="10"/>
      <c r="D7" s="5" t="s">
        <v>17</v>
      </c>
      <c r="E7" s="7">
        <f>'[1]09分類帳'!J44</f>
        <v>34440</v>
      </c>
      <c r="F7" s="9">
        <f>E7/(E13-E8)</f>
        <v>0.05433659342375759</v>
      </c>
      <c r="G7" s="7">
        <f>'[1]09分類帳'!J45</f>
        <v>34440</v>
      </c>
      <c r="H7" s="9">
        <f>G7/(G13-G8)</f>
        <v>0.05233119997082581</v>
      </c>
    </row>
    <row r="8" spans="1:8" ht="30" customHeight="1">
      <c r="A8" s="12" t="s">
        <v>18</v>
      </c>
      <c r="B8" s="7">
        <f>'[1]09分類帳'!I48</f>
        <v>3100</v>
      </c>
      <c r="C8" s="10"/>
      <c r="D8" s="5" t="s">
        <v>19</v>
      </c>
      <c r="E8" s="7">
        <f>'[1]09分類帳'!K44</f>
        <v>120774</v>
      </c>
      <c r="F8" s="9"/>
      <c r="G8" s="7">
        <f>'[1]09分類帳'!K45</f>
        <v>120774</v>
      </c>
      <c r="H8" s="9"/>
    </row>
    <row r="9" spans="1:8" ht="32.25" customHeight="1">
      <c r="A9" s="13" t="s">
        <v>20</v>
      </c>
      <c r="B9" s="7">
        <f>'[1]09分類帳'!J48</f>
        <v>0</v>
      </c>
      <c r="C9" s="10"/>
      <c r="D9" s="5" t="s">
        <v>21</v>
      </c>
      <c r="E9" s="7">
        <f>'[1]09分類帳'!L44</f>
        <v>42132</v>
      </c>
      <c r="F9" s="9">
        <f>E9/(E13-E8)</f>
        <v>0.06647239704209508</v>
      </c>
      <c r="G9" s="7">
        <f>'[1]09分類帳'!L45</f>
        <v>57660</v>
      </c>
      <c r="H9" s="9">
        <f>G9/(G13-G8)</f>
        <v>0.08761373374906552</v>
      </c>
    </row>
    <row r="10" spans="1:8" ht="30" customHeight="1">
      <c r="A10" s="5" t="s">
        <v>22</v>
      </c>
      <c r="B10" s="7">
        <f>'[1]09分類帳'!K48</f>
        <v>0</v>
      </c>
      <c r="C10" s="10"/>
      <c r="D10" s="5" t="s">
        <v>23</v>
      </c>
      <c r="E10" s="7">
        <f>'[1]09分類帳'!M44</f>
        <v>26420</v>
      </c>
      <c r="F10" s="9">
        <f>E10/(E13-E8)</f>
        <v>0.041683298439479544</v>
      </c>
      <c r="G10" s="7">
        <f>'[1]09分類帳'!M45</f>
        <v>26420</v>
      </c>
      <c r="H10" s="9">
        <f>G10/(G13-G8)</f>
        <v>0.040144898467747325</v>
      </c>
    </row>
    <row r="11" spans="1:8" ht="24" customHeight="1">
      <c r="A11" s="13"/>
      <c r="B11" s="7">
        <f>'[1]09分類帳'!L48</f>
        <v>0</v>
      </c>
      <c r="C11" s="10"/>
      <c r="D11" s="5" t="s">
        <v>24</v>
      </c>
      <c r="E11" s="7">
        <f>'[1]09分類帳'!N44</f>
        <v>43262</v>
      </c>
      <c r="F11" s="9">
        <f>E11/(E13-E8)</f>
        <v>0.06825521790646344</v>
      </c>
      <c r="G11" s="7">
        <f>'[1]09分類帳'!N45</f>
        <v>52023</v>
      </c>
      <c r="H11" s="9">
        <f>G11/(G13-G8)</f>
        <v>0.07904837445070474</v>
      </c>
    </row>
    <row r="12" spans="1:8" ht="25.5" customHeight="1">
      <c r="A12" s="5"/>
      <c r="B12" s="7">
        <f>'[1]09分類帳'!M48</f>
        <v>0</v>
      </c>
      <c r="C12" s="14"/>
      <c r="D12" s="13"/>
      <c r="E12" s="7"/>
      <c r="F12" s="9"/>
      <c r="G12" s="7"/>
      <c r="H12" s="9"/>
    </row>
    <row r="13" spans="1:8" ht="30" customHeight="1">
      <c r="A13" s="5"/>
      <c r="B13" s="7">
        <f>'[1]09分類帳'!N48</f>
        <v>0</v>
      </c>
      <c r="C13" s="14"/>
      <c r="D13" s="5" t="s">
        <v>25</v>
      </c>
      <c r="E13" s="7">
        <f>SUM(E4:E12)</f>
        <v>754601</v>
      </c>
      <c r="F13" s="9">
        <f>(E13-E8)/(E13-E8)</f>
        <v>1</v>
      </c>
      <c r="G13" s="7">
        <f>SUM(G4:G12)</f>
        <v>778890</v>
      </c>
      <c r="H13" s="15">
        <f>(G13-G8)/(G13-G8)</f>
        <v>1</v>
      </c>
    </row>
    <row r="14" spans="1:8" ht="35.25" customHeight="1">
      <c r="A14" s="5" t="s">
        <v>26</v>
      </c>
      <c r="B14" s="7">
        <f>SUM(B5:B13)</f>
        <v>679968</v>
      </c>
      <c r="C14" s="14"/>
      <c r="D14" s="5" t="s">
        <v>27</v>
      </c>
      <c r="E14" s="7">
        <f>'[1]09分類帳'!P45</f>
        <v>713239</v>
      </c>
      <c r="F14" s="9"/>
      <c r="G14" s="7">
        <f>E14</f>
        <v>713239</v>
      </c>
      <c r="H14" s="16"/>
    </row>
    <row r="15" spans="1:8" ht="33" customHeight="1">
      <c r="A15" s="5" t="s">
        <v>28</v>
      </c>
      <c r="B15" s="7">
        <f>B14+B4</f>
        <v>1467840</v>
      </c>
      <c r="C15" s="17"/>
      <c r="D15" s="5" t="s">
        <v>28</v>
      </c>
      <c r="E15" s="7">
        <f>E13+E14</f>
        <v>1467840</v>
      </c>
      <c r="F15" s="15">
        <f>SUM(F4:F11)</f>
        <v>1</v>
      </c>
      <c r="G15" s="7">
        <f>G13+G14</f>
        <v>1492129</v>
      </c>
      <c r="H15" s="15">
        <f>SUM(H4:H11)</f>
        <v>1</v>
      </c>
    </row>
    <row r="16" spans="1:8" ht="66.75" customHeight="1">
      <c r="A16" s="5" t="s">
        <v>29</v>
      </c>
      <c r="B16" s="18" t="s">
        <v>30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31</v>
      </c>
      <c r="B17" s="19"/>
      <c r="C17" s="19"/>
      <c r="D17" s="19"/>
      <c r="E17" s="19"/>
      <c r="F17" s="19"/>
      <c r="G17" s="19"/>
      <c r="H17" s="19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C1">
      <pane ySplit="3" topLeftCell="BM4" activePane="bottomLeft" state="frozen"/>
      <selection pane="topLeft" activeCell="A1" sqref="A1"/>
      <selection pane="bottomLeft" activeCell="N4" sqref="N4"/>
    </sheetView>
  </sheetViews>
  <sheetFormatPr defaultColWidth="9.0039062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5.00390625" style="20" customWidth="1"/>
    <col min="8" max="8" width="11.00390625" style="3" customWidth="1"/>
    <col min="9" max="16384" width="8.875" style="3" customWidth="1"/>
  </cols>
  <sheetData>
    <row r="1" spans="1:8" ht="29.25" customHeight="1">
      <c r="A1" s="1" t="str">
        <f>'[1]09結算'!A1:C1</f>
        <v>   嘉義縣太保市南新國民小學</v>
      </c>
      <c r="B1" s="1"/>
      <c r="C1" s="1"/>
      <c r="D1" s="2" t="s">
        <v>33</v>
      </c>
      <c r="E1" s="2"/>
      <c r="F1" s="2"/>
      <c r="G1" s="2"/>
      <c r="H1" s="2"/>
    </row>
    <row r="2" spans="1:8" ht="25.5" customHeight="1">
      <c r="A2" s="4" t="s">
        <v>34</v>
      </c>
      <c r="B2" s="4"/>
      <c r="C2" s="4"/>
      <c r="D2" s="4" t="s">
        <v>35</v>
      </c>
      <c r="E2" s="4"/>
      <c r="F2" s="4"/>
      <c r="G2" s="4" t="s">
        <v>0</v>
      </c>
      <c r="H2" s="4"/>
    </row>
    <row r="3" spans="1:8" ht="25.5" customHeight="1">
      <c r="A3" s="5" t="s">
        <v>36</v>
      </c>
      <c r="B3" s="6" t="s">
        <v>37</v>
      </c>
      <c r="C3" s="5" t="s">
        <v>38</v>
      </c>
      <c r="D3" s="5" t="s">
        <v>39</v>
      </c>
      <c r="E3" s="6" t="s">
        <v>40</v>
      </c>
      <c r="F3" s="5" t="s">
        <v>41</v>
      </c>
      <c r="G3" s="6" t="s">
        <v>40</v>
      </c>
      <c r="H3" s="5" t="s">
        <v>41</v>
      </c>
    </row>
    <row r="4" spans="1:8" ht="25.5" customHeight="1">
      <c r="A4" s="5" t="s">
        <v>42</v>
      </c>
      <c r="B4" s="7">
        <f>'[1]10分類帳'!P4</f>
        <v>713239</v>
      </c>
      <c r="C4" s="8" t="s">
        <v>47</v>
      </c>
      <c r="D4" s="5" t="s">
        <v>43</v>
      </c>
      <c r="E4" s="7">
        <f>'[1]10分類帳'!G29</f>
        <v>38990</v>
      </c>
      <c r="F4" s="9">
        <f>E4/(E13-E8)</f>
        <v>0.12961110021507663</v>
      </c>
      <c r="G4" s="7">
        <f>'[1]10分類帳'!G30</f>
        <v>79230</v>
      </c>
      <c r="H4" s="9">
        <f>G4/(G13-G8)</f>
        <v>0.08262256514752242</v>
      </c>
    </row>
    <row r="5" spans="1:8" ht="25.5" customHeight="1">
      <c r="A5" s="5" t="s">
        <v>44</v>
      </c>
      <c r="B5" s="7">
        <f>'[1]10分類帳'!F33</f>
        <v>665748</v>
      </c>
      <c r="C5" s="21"/>
      <c r="D5" s="5" t="s">
        <v>45</v>
      </c>
      <c r="E5" s="7">
        <f>'[1]10分類帳'!H29</f>
        <v>197883</v>
      </c>
      <c r="F5" s="9">
        <f>E5/(E13-E8)</f>
        <v>0.657805420463196</v>
      </c>
      <c r="G5" s="7">
        <f>'[1]10分類帳'!H30</f>
        <v>610226</v>
      </c>
      <c r="H5" s="9">
        <f>G5/(G13-G8)</f>
        <v>0.6363553886117886</v>
      </c>
    </row>
    <row r="6" spans="1:8" ht="29.25" customHeight="1">
      <c r="A6" s="11" t="s">
        <v>14</v>
      </c>
      <c r="B6" s="7">
        <f>'[1]10分類帳'!G33</f>
        <v>620</v>
      </c>
      <c r="C6" s="21"/>
      <c r="D6" s="5" t="s">
        <v>15</v>
      </c>
      <c r="E6" s="7">
        <f>'[1]10分類帳'!I29</f>
        <v>12240</v>
      </c>
      <c r="F6" s="9">
        <f>E6/(E13-E8)</f>
        <v>0.04068837821576143</v>
      </c>
      <c r="G6" s="7">
        <f>'[1]10分類帳'!I30</f>
        <v>47230</v>
      </c>
      <c r="H6" s="9">
        <f>G6/(G13-G8)</f>
        <v>0.04925235077517965</v>
      </c>
    </row>
    <row r="7" spans="1:8" ht="32.25" customHeight="1">
      <c r="A7" s="12" t="s">
        <v>16</v>
      </c>
      <c r="B7" s="7">
        <f>'[1]10分類帳'!H33</f>
        <v>305040</v>
      </c>
      <c r="C7" s="21"/>
      <c r="D7" s="5" t="s">
        <v>17</v>
      </c>
      <c r="E7" s="7">
        <f>'[1]10分類帳'!J29</f>
        <v>29820</v>
      </c>
      <c r="F7" s="9">
        <f>E7/(E13-E8)</f>
        <v>0.09912805869232073</v>
      </c>
      <c r="G7" s="7">
        <f>'[1]10分類帳'!J30</f>
        <v>64260</v>
      </c>
      <c r="H7" s="9">
        <f>G7/(G13-G8)</f>
        <v>0.06701156173646082</v>
      </c>
    </row>
    <row r="8" spans="1:8" ht="30" customHeight="1">
      <c r="A8" s="12" t="s">
        <v>18</v>
      </c>
      <c r="B8" s="7">
        <f>'[1]10分類帳'!I33</f>
        <v>0</v>
      </c>
      <c r="C8" s="21"/>
      <c r="D8" s="5" t="s">
        <v>19</v>
      </c>
      <c r="E8" s="7">
        <f>'[1]10分類帳'!K29</f>
        <v>108135</v>
      </c>
      <c r="F8" s="9"/>
      <c r="G8" s="7">
        <f>'[1]10分類帳'!K29</f>
        <v>108135</v>
      </c>
      <c r="H8" s="9"/>
    </row>
    <row r="9" spans="1:8" ht="33" customHeight="1">
      <c r="A9" s="13" t="s">
        <v>20</v>
      </c>
      <c r="B9" s="7">
        <f>'[1]10分類帳'!J33</f>
        <v>0</v>
      </c>
      <c r="C9" s="21"/>
      <c r="D9" s="5" t="s">
        <v>21</v>
      </c>
      <c r="E9" s="7">
        <f>'[1]10分類帳'!L29</f>
        <v>17700</v>
      </c>
      <c r="F9" s="9">
        <f>E9/(E13-E8)</f>
        <v>0.05883858614534128</v>
      </c>
      <c r="G9" s="7">
        <f>'[1]10分類帳'!L30</f>
        <v>75360</v>
      </c>
      <c r="H9" s="9">
        <f>G9/(G13-G8)</f>
        <v>0.07858685484686721</v>
      </c>
    </row>
    <row r="10" spans="1:8" ht="24" customHeight="1">
      <c r="A10" s="5" t="s">
        <v>22</v>
      </c>
      <c r="B10" s="7">
        <f>'[1]10分類帳'!K33</f>
        <v>7665</v>
      </c>
      <c r="C10" s="21"/>
      <c r="D10" s="5" t="s">
        <v>23</v>
      </c>
      <c r="E10" s="7">
        <f>'[1]10分類帳'!M29</f>
        <v>0</v>
      </c>
      <c r="F10" s="9">
        <f>E10/(E13-E8)</f>
        <v>0</v>
      </c>
      <c r="G10" s="7">
        <f>'[1]10分類帳'!M30</f>
        <v>26420</v>
      </c>
      <c r="H10" s="9">
        <f>G10/(G13-G8)</f>
        <v>0.027551283241165497</v>
      </c>
    </row>
    <row r="11" spans="1:8" ht="31.5" customHeight="1">
      <c r="A11" s="13"/>
      <c r="B11" s="7">
        <f>'[1]10分類帳'!L33</f>
        <v>0</v>
      </c>
      <c r="C11" s="21"/>
      <c r="D11" s="5" t="s">
        <v>24</v>
      </c>
      <c r="E11" s="7">
        <f>'[1]10分類帳'!N29</f>
        <v>4190</v>
      </c>
      <c r="F11" s="9">
        <f>E11/(E13-E8)</f>
        <v>0.013928456268303952</v>
      </c>
      <c r="G11" s="7">
        <f>'[1]10分類帳'!N30</f>
        <v>56213</v>
      </c>
      <c r="H11" s="9">
        <f>G11/(G13-G8)</f>
        <v>0.05861999564101575</v>
      </c>
    </row>
    <row r="12" spans="1:8" ht="21" customHeight="1">
      <c r="A12" s="5"/>
      <c r="B12" s="7">
        <f>'[1]10分類帳'!M33</f>
        <v>0</v>
      </c>
      <c r="C12" s="22"/>
      <c r="D12" s="13"/>
      <c r="E12" s="7"/>
      <c r="F12" s="9"/>
      <c r="G12" s="7"/>
      <c r="H12" s="9"/>
    </row>
    <row r="13" spans="1:8" ht="34.5" customHeight="1">
      <c r="A13" s="5"/>
      <c r="B13" s="7"/>
      <c r="C13" s="22"/>
      <c r="D13" s="5" t="s">
        <v>25</v>
      </c>
      <c r="E13" s="7">
        <f>SUM(E4:E12)</f>
        <v>408958</v>
      </c>
      <c r="F13" s="9">
        <f>(E13-E8)/(E13-E8)</f>
        <v>1</v>
      </c>
      <c r="G13" s="7">
        <f>SUM(G4:G12)</f>
        <v>1067074</v>
      </c>
      <c r="H13" s="9">
        <f>(G13-G8)/(G13-G8)</f>
        <v>1</v>
      </c>
    </row>
    <row r="14" spans="1:8" ht="38.25" customHeight="1">
      <c r="A14" s="5" t="s">
        <v>26</v>
      </c>
      <c r="B14" s="7">
        <f>SUM(B5:B12)</f>
        <v>979073</v>
      </c>
      <c r="C14" s="22"/>
      <c r="D14" s="5" t="s">
        <v>27</v>
      </c>
      <c r="E14" s="7">
        <f>'[1]10分類帳'!P30</f>
        <v>1283354</v>
      </c>
      <c r="F14" s="9"/>
      <c r="G14" s="7">
        <f>E14</f>
        <v>1283354</v>
      </c>
      <c r="H14" s="9"/>
    </row>
    <row r="15" spans="1:8" ht="43.5" customHeight="1">
      <c r="A15" s="5" t="s">
        <v>28</v>
      </c>
      <c r="B15" s="7">
        <f>B14+B4</f>
        <v>1692312</v>
      </c>
      <c r="C15" s="23"/>
      <c r="D15" s="5" t="s">
        <v>28</v>
      </c>
      <c r="E15" s="7">
        <f>E13+E14</f>
        <v>1692312</v>
      </c>
      <c r="F15" s="15">
        <f>SUM(F4:F11)</f>
        <v>1</v>
      </c>
      <c r="G15" s="7">
        <f>G13+G14</f>
        <v>2350428</v>
      </c>
      <c r="H15" s="15">
        <f>SUM(H4:H11)</f>
        <v>1</v>
      </c>
    </row>
    <row r="16" spans="1:8" ht="68.25" customHeight="1">
      <c r="A16" s="5" t="s">
        <v>29</v>
      </c>
      <c r="B16" s="18" t="s">
        <v>46</v>
      </c>
      <c r="C16" s="24"/>
      <c r="D16" s="24"/>
      <c r="E16" s="24"/>
      <c r="F16" s="24"/>
      <c r="G16" s="24"/>
      <c r="H16" s="24"/>
    </row>
    <row r="17" spans="1:8" ht="27" customHeight="1">
      <c r="A17" s="19" t="s">
        <v>31</v>
      </c>
      <c r="B17" s="19"/>
      <c r="C17" s="19"/>
      <c r="D17" s="19"/>
      <c r="E17" s="19"/>
      <c r="F17" s="19"/>
      <c r="G17" s="19"/>
      <c r="H17" s="19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2014-11-19T08:28:38Z</dcterms:created>
  <dcterms:modified xsi:type="dcterms:W3CDTF">2014-11-19T08:30:23Z</dcterms:modified>
  <cp:category/>
  <cp:version/>
  <cp:contentType/>
  <cp:contentStatus/>
</cp:coreProperties>
</file>