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475" windowHeight="10080" activeTab="1"/>
  </bookViews>
  <sheets>
    <sheet name="11結算" sheetId="1" r:id="rId1"/>
    <sheet name="12結算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<sst xmlns="http://schemas.openxmlformats.org/spreadsheetml/2006/main" count="72" uniqueCount="65">
  <si>
    <t>截止本月底止累計數</t>
  </si>
  <si>
    <t>103年11月份學校午餐費收支結算表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</si>
  <si>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</si>
  <si>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</si>
  <si>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</si>
  <si>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</si>
  <si>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</si>
  <si>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</si>
  <si>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</si>
  <si>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</si>
  <si>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</si>
  <si>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</si>
  <si>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</si>
  <si>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</si>
  <si>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</si>
  <si>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</si>
  <si>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</si>
  <si>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</si>
  <si>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</si>
  <si>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</si>
  <si>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</si>
  <si>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</si>
  <si>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</si>
  <si>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</si>
  <si>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</si>
  <si>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</si>
  <si>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</si>
  <si>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</si>
  <si>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</si>
  <si>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</si>
  <si>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 xml:space="preserve">本月結存1,292,356元,內含民間捐助學生午餐費補助計188,446元‧故實際結餘數為1,103,910元。
</t>
  </si>
  <si>
    <t xml:space="preserve">製表            出納              會計              稽核              執行秘書               校長    </t>
  </si>
  <si>
    <t>一、本月每人收午餐費 620元。
二、應收午餐費
      學生1148 人
      教職員工76人
      代課教師19人
    (代課老師:1人248元.2人496元.1人372元 
  9人620.1人124元.5人112元.
      合  計 1,243人 共766,756元。
三、補助午餐費計143人,共88,660元:
    (一)縣府:國小123人,幼稚園10人,
     計82,460元。
    (二)教儲戶:幼兒園1人, 計620元 。
    (三)民間:國小9人,計5,580元        
四、9月預繳本月午餐費計620元:
    (一)代課老師預繳620元(496+124)。
五、退費，共計8,920元：
     (詳如繳費情形統計表)
   (一)學生退費8,380元
        (4340+4040)
   (四)教職員工退費540元。</t>
  </si>
  <si>
    <t>103年12月份學校午餐費收支結算表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</si>
  <si>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</si>
  <si>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</si>
  <si>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</si>
  <si>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</si>
  <si>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</si>
  <si>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</si>
  <si>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</si>
  <si>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</si>
  <si>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</si>
  <si>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</si>
  <si>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</si>
  <si>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</si>
  <si>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</si>
  <si>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</si>
  <si>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</si>
  <si>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</si>
  <si>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</si>
  <si>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</si>
  <si>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</si>
  <si>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</si>
  <si>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</si>
  <si>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</si>
  <si>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</si>
  <si>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</si>
  <si>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</si>
  <si>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</si>
  <si>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</si>
  <si>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</si>
  <si>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 xml:space="preserve">一、本月結存1,104,896元,內含民間捐助學生午餐費補助計182,866元‧故實際結餘數為922,030元。
二、本月其他收入包括下列各項：利息收入325元。
</t>
  </si>
  <si>
    <t xml:space="preserve">製表            出納              會計              稽核              執行秘書               校長    </t>
  </si>
  <si>
    <t>一、本月每人收午餐費 620元。
二、應收午餐費
      學生1146 人
      教職員工77人
      代課教師19人
 (代課老師:1人248元.2人496元.1人372元 
  9人620.1人124元.5人112元.
      合  計 1,242人 共766,136元。
三、補助午餐費計141人,共87,420元:
    (一)縣府:國小121人,幼稚園10人,
     計81,220元。
    (二)教儲戶:幼兒園1人, 計620元 。
    (三)民間:國小9人,計5,580元        
四、9月預繳本月午餐費計620元:
    (一)代課老師預繳620元(496+124)。
五、退費，共計200元：
     (詳如繳費情形統計表)
   (一)學生退費200元
     (1-4班學生請假11/17-11/28共10天)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</si>
</sst>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5" fillId="0" borderId="2" xfId="15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10" fontId="5" fillId="0" borderId="2" xfId="18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9" fontId="5" fillId="0" borderId="2" xfId="18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Alignment="1">
      <alignment vertical="center"/>
    </xf>
    <xf numFmtId="0" fontId="8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371;&#35336;&#23460;\&#21320;&#39184;\103&#23416;&#24180;&#24230;\103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9">
        <row r="1">
          <cell r="A1" t="str">
            <v>   嘉義縣太保市南新國民小學</v>
          </cell>
        </row>
      </sheetData>
      <sheetData sheetId="10">
        <row r="4">
          <cell r="P4">
            <v>1283354</v>
          </cell>
        </row>
        <row r="30">
          <cell r="G30">
            <v>41505</v>
          </cell>
          <cell r="H30">
            <v>433754</v>
          </cell>
          <cell r="I30">
            <v>9000</v>
          </cell>
          <cell r="J30">
            <v>13680</v>
          </cell>
          <cell r="K30">
            <v>108135</v>
          </cell>
          <cell r="L30">
            <v>43590</v>
          </cell>
          <cell r="M30">
            <v>1400</v>
          </cell>
          <cell r="N30">
            <v>10854</v>
          </cell>
        </row>
        <row r="31">
          <cell r="G31">
            <v>120735</v>
          </cell>
          <cell r="H31">
            <v>1043980</v>
          </cell>
          <cell r="I31">
            <v>56230</v>
          </cell>
          <cell r="J31">
            <v>77940</v>
          </cell>
          <cell r="K31">
            <v>337044</v>
          </cell>
          <cell r="L31">
            <v>118950</v>
          </cell>
          <cell r="M31">
            <v>27820</v>
          </cell>
          <cell r="N31">
            <v>67067</v>
          </cell>
          <cell r="P31">
            <v>1292356</v>
          </cell>
        </row>
        <row r="34">
          <cell r="F34">
            <v>668556</v>
          </cell>
          <cell r="G34">
            <v>2364</v>
          </cell>
        </row>
      </sheetData>
      <sheetData sheetId="11">
        <row r="1">
          <cell r="A1" t="str">
            <v>   嘉義縣太保市南新國民小學</v>
          </cell>
        </row>
      </sheetData>
      <sheetData sheetId="12">
        <row r="4">
          <cell r="P4">
            <v>1292356</v>
          </cell>
        </row>
        <row r="9">
          <cell r="F9">
            <v>31000</v>
          </cell>
        </row>
        <row r="34">
          <cell r="G34">
            <v>41231</v>
          </cell>
          <cell r="H34">
            <v>630717</v>
          </cell>
          <cell r="I34">
            <v>35200</v>
          </cell>
          <cell r="J34">
            <v>41780</v>
          </cell>
          <cell r="K34">
            <v>107700</v>
          </cell>
          <cell r="L34">
            <v>28800</v>
          </cell>
          <cell r="M34">
            <v>7180</v>
          </cell>
          <cell r="N34">
            <v>4073</v>
          </cell>
        </row>
        <row r="35">
          <cell r="G35">
            <v>161966</v>
          </cell>
          <cell r="H35">
            <v>1674697</v>
          </cell>
          <cell r="I35">
            <v>91430</v>
          </cell>
          <cell r="J35">
            <v>119720</v>
          </cell>
          <cell r="K35">
            <v>444744</v>
          </cell>
          <cell r="L35">
            <v>147750</v>
          </cell>
          <cell r="M35">
            <v>35000</v>
          </cell>
          <cell r="N35">
            <v>71140</v>
          </cell>
          <cell r="P35">
            <v>1104896</v>
          </cell>
        </row>
        <row r="38">
          <cell r="F38">
            <v>677896</v>
          </cell>
          <cell r="K38">
            <v>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B8" sqref="B8"/>
    </sheetView>
  </sheetViews>
  <sheetFormatPr defaultColWidth="8.875" defaultRowHeight="16.5"/>
  <cols>
    <col min="1" max="1" width="13.875" style="3" customWidth="1"/>
    <col min="2" max="2" width="12.625" style="19" customWidth="1"/>
    <col min="3" max="3" width="42.375" style="3" customWidth="1"/>
    <col min="4" max="4" width="14.875" style="3" customWidth="1"/>
    <col min="5" max="5" width="13.625" style="19" customWidth="1"/>
    <col min="6" max="6" width="12.625" style="3" customWidth="1"/>
    <col min="7" max="7" width="13.25390625" style="19" customWidth="1"/>
    <col min="8" max="8" width="11.75390625" style="3" customWidth="1"/>
    <col min="9" max="16384" width="8.875" style="3" customWidth="1"/>
  </cols>
  <sheetData>
    <row r="1" spans="1:8" ht="24" customHeight="1">
      <c r="A1" s="1" t="str">
        <f>'[1]10結算'!A1:C1</f>
        <v>   嘉義縣太保市南新國民小學</v>
      </c>
      <c r="B1" s="1"/>
      <c r="C1" s="1"/>
      <c r="D1" s="2" t="s">
        <v>1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0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'[1]11分類帳'!P4</f>
        <v>1283354</v>
      </c>
      <c r="C4" s="8" t="s">
        <v>32</v>
      </c>
      <c r="D4" s="5" t="s">
        <v>11</v>
      </c>
      <c r="E4" s="7">
        <f>'[1]11分類帳'!G30</f>
        <v>41505</v>
      </c>
      <c r="F4" s="9">
        <f>E4/(E13-E8)</f>
        <v>0.07494812950198905</v>
      </c>
      <c r="G4" s="7">
        <f>'[1]11分類帳'!G31</f>
        <v>120735</v>
      </c>
      <c r="H4" s="9">
        <f>G4/(G13-G8)</f>
        <v>0.07981307867539442</v>
      </c>
    </row>
    <row r="5" spans="1:8" ht="25.5" customHeight="1">
      <c r="A5" s="5" t="s">
        <v>12</v>
      </c>
      <c r="B5" s="7">
        <f>'[1]11分類帳'!F34</f>
        <v>668556</v>
      </c>
      <c r="C5" s="10"/>
      <c r="D5" s="5" t="s">
        <v>13</v>
      </c>
      <c r="E5" s="7">
        <f>'[1]11分類帳'!H30</f>
        <v>433754</v>
      </c>
      <c r="F5" s="9">
        <f>E5/(E13-E8)</f>
        <v>0.783256257414908</v>
      </c>
      <c r="G5" s="7">
        <f>'[1]11分類帳'!H31</f>
        <v>1043980</v>
      </c>
      <c r="H5" s="9">
        <f>G5/(G13-G8)</f>
        <v>0.6901334151284902</v>
      </c>
    </row>
    <row r="6" spans="1:8" ht="29.25" customHeight="1">
      <c r="A6" s="11" t="s">
        <v>14</v>
      </c>
      <c r="B6" s="7">
        <f>'[1]11分類帳'!G34</f>
        <v>2364</v>
      </c>
      <c r="C6" s="10"/>
      <c r="D6" s="5" t="s">
        <v>15</v>
      </c>
      <c r="E6" s="7">
        <f>'[1]11分類帳'!I30</f>
        <v>9000</v>
      </c>
      <c r="F6" s="9">
        <f>E6/(E13-E8)</f>
        <v>0.016251853162700912</v>
      </c>
      <c r="G6" s="7">
        <f>'[1]11分類帳'!I31</f>
        <v>56230</v>
      </c>
      <c r="H6" s="9">
        <f>G6/(G13-G8)</f>
        <v>0.03717140360224813</v>
      </c>
    </row>
    <row r="7" spans="1:8" ht="33" customHeight="1">
      <c r="A7" s="12" t="s">
        <v>16</v>
      </c>
      <c r="B7" s="7">
        <f>'[1]11分類帳'!H34</f>
        <v>0</v>
      </c>
      <c r="C7" s="10"/>
      <c r="D7" s="5" t="s">
        <v>17</v>
      </c>
      <c r="E7" s="7">
        <f>'[1]11分類帳'!J30</f>
        <v>13680</v>
      </c>
      <c r="F7" s="9">
        <f>E7/(E13-E8)</f>
        <v>0.024702816807305388</v>
      </c>
      <c r="G7" s="7">
        <f>'[1]11分類帳'!J31</f>
        <v>77940</v>
      </c>
      <c r="H7" s="9">
        <f>G7/(G13-G8)</f>
        <v>0.051523016125897554</v>
      </c>
    </row>
    <row r="8" spans="1:8" ht="33" customHeight="1">
      <c r="A8" s="12" t="s">
        <v>18</v>
      </c>
      <c r="B8" s="7">
        <f>'[1]11分類帳'!I34</f>
        <v>0</v>
      </c>
      <c r="C8" s="10"/>
      <c r="D8" s="5" t="s">
        <v>19</v>
      </c>
      <c r="E8" s="7">
        <f>'[1]11分類帳'!K30</f>
        <v>108135</v>
      </c>
      <c r="F8" s="9"/>
      <c r="G8" s="7">
        <f>'[1]11分類帳'!K31</f>
        <v>337044</v>
      </c>
      <c r="H8" s="9"/>
    </row>
    <row r="9" spans="1:8" ht="33" customHeight="1">
      <c r="A9" s="13" t="s">
        <v>20</v>
      </c>
      <c r="B9" s="7">
        <f>'[1]11分類帳'!J34</f>
        <v>0</v>
      </c>
      <c r="C9" s="10"/>
      <c r="D9" s="5" t="s">
        <v>21</v>
      </c>
      <c r="E9" s="7">
        <f>'[1]11分類帳'!L30</f>
        <v>43590</v>
      </c>
      <c r="F9" s="9">
        <f>E9/(E13-E8)</f>
        <v>0.07871314215134809</v>
      </c>
      <c r="G9" s="7">
        <f>'[1]11分類帳'!L31</f>
        <v>118950</v>
      </c>
      <c r="H9" s="9">
        <f>G9/(G13-G8)</f>
        <v>0.07863308658167198</v>
      </c>
    </row>
    <row r="10" spans="1:8" ht="27" customHeight="1">
      <c r="A10" s="5" t="s">
        <v>22</v>
      </c>
      <c r="B10" s="7">
        <f>'[1]11分類帳'!K34</f>
        <v>0</v>
      </c>
      <c r="C10" s="10"/>
      <c r="D10" s="5" t="s">
        <v>23</v>
      </c>
      <c r="E10" s="7">
        <f>'[1]11分類帳'!M30</f>
        <v>1400</v>
      </c>
      <c r="F10" s="9">
        <f>E10/(E13-E8)</f>
        <v>0.002528066047531253</v>
      </c>
      <c r="G10" s="7">
        <f>'[1]11分類帳'!M31</f>
        <v>27820</v>
      </c>
      <c r="H10" s="9">
        <f>G10/(G13-G8)</f>
        <v>0.018390689102161534</v>
      </c>
    </row>
    <row r="11" spans="1:8" ht="28.5" customHeight="1">
      <c r="A11" s="13"/>
      <c r="B11" s="7">
        <f>'[1]11分類帳'!L34</f>
        <v>0</v>
      </c>
      <c r="C11" s="10"/>
      <c r="D11" s="5" t="s">
        <v>24</v>
      </c>
      <c r="E11" s="7">
        <f>'[1]11分類帳'!N30</f>
        <v>10854</v>
      </c>
      <c r="F11" s="9">
        <f>E11/(E13-E8)</f>
        <v>0.019599734914217303</v>
      </c>
      <c r="G11" s="7">
        <f>'[1]11分類帳'!N31</f>
        <v>67067</v>
      </c>
      <c r="H11" s="9">
        <f>G11/(G13-G8)</f>
        <v>0.04433531078413615</v>
      </c>
    </row>
    <row r="12" spans="1:8" ht="21" customHeight="1">
      <c r="A12" s="5"/>
      <c r="B12" s="7">
        <f>'[1]11分類帳'!M34</f>
        <v>0</v>
      </c>
      <c r="C12" s="14"/>
      <c r="D12" s="13"/>
      <c r="E12" s="7"/>
      <c r="F12" s="9"/>
      <c r="G12" s="7"/>
      <c r="H12" s="9"/>
    </row>
    <row r="13" spans="1:8" ht="33" customHeight="1">
      <c r="A13" s="5"/>
      <c r="B13" s="7">
        <f>'[1]11分類帳'!N34</f>
        <v>0</v>
      </c>
      <c r="C13" s="14"/>
      <c r="D13" s="5" t="s">
        <v>25</v>
      </c>
      <c r="E13" s="7">
        <f>SUM(E4:E12)</f>
        <v>661918</v>
      </c>
      <c r="F13" s="9">
        <f>(E13-E8)/(E13-E8)</f>
        <v>1</v>
      </c>
      <c r="G13" s="7">
        <f>SUM(G4:G12)</f>
        <v>1849766</v>
      </c>
      <c r="H13" s="9">
        <f>(G13-G8)/(G13-G8)</f>
        <v>1</v>
      </c>
    </row>
    <row r="14" spans="1:8" ht="33" customHeight="1">
      <c r="A14" s="5" t="s">
        <v>26</v>
      </c>
      <c r="B14" s="7">
        <f>SUM(B5:B12)</f>
        <v>670920</v>
      </c>
      <c r="C14" s="14"/>
      <c r="D14" s="5" t="s">
        <v>27</v>
      </c>
      <c r="E14" s="7">
        <f>'[1]11分類帳'!P31</f>
        <v>1292356</v>
      </c>
      <c r="F14" s="9"/>
      <c r="G14" s="7">
        <f>E14</f>
        <v>1292356</v>
      </c>
      <c r="H14" s="9"/>
    </row>
    <row r="15" spans="1:8" ht="33" customHeight="1">
      <c r="A15" s="5" t="s">
        <v>28</v>
      </c>
      <c r="B15" s="7">
        <f>B14+B4</f>
        <v>1954274</v>
      </c>
      <c r="C15" s="15"/>
      <c r="D15" s="5" t="s">
        <v>28</v>
      </c>
      <c r="E15" s="7">
        <f>E13+E14</f>
        <v>1954274</v>
      </c>
      <c r="F15" s="16">
        <f>SUM(F4:F11)</f>
        <v>1</v>
      </c>
      <c r="G15" s="7">
        <f>G13+G14</f>
        <v>3142122</v>
      </c>
      <c r="H15" s="16">
        <f>SUM(H4:H11)</f>
        <v>1.0000000000000002</v>
      </c>
    </row>
    <row r="16" spans="1:8" ht="75" customHeight="1">
      <c r="A16" s="5" t="s">
        <v>29</v>
      </c>
      <c r="B16" s="17" t="s">
        <v>30</v>
      </c>
      <c r="C16" s="17"/>
      <c r="D16" s="17"/>
      <c r="E16" s="17"/>
      <c r="F16" s="17"/>
      <c r="G16" s="17"/>
      <c r="H16" s="17"/>
    </row>
    <row r="17" spans="1:8" ht="27" customHeight="1">
      <c r="A17" s="18" t="s">
        <v>31</v>
      </c>
      <c r="B17" s="18"/>
      <c r="C17" s="18"/>
      <c r="D17" s="18"/>
      <c r="E17" s="18"/>
      <c r="F17" s="18"/>
      <c r="G17" s="18"/>
      <c r="H17" s="18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pane ySplit="3" topLeftCell="BM4" activePane="bottomLeft" state="frozen"/>
      <selection pane="topLeft" activeCell="A1" sqref="A1"/>
      <selection pane="bottomLeft" activeCell="B11" sqref="B11"/>
    </sheetView>
  </sheetViews>
  <sheetFormatPr defaultColWidth="8.875" defaultRowHeight="16.5"/>
  <cols>
    <col min="1" max="1" width="13.875" style="3" customWidth="1"/>
    <col min="2" max="2" width="12.625" style="19" customWidth="1"/>
    <col min="3" max="3" width="42.375" style="3" customWidth="1"/>
    <col min="4" max="4" width="14.875" style="3" customWidth="1"/>
    <col min="5" max="5" width="13.625" style="19" customWidth="1"/>
    <col min="6" max="6" width="12.625" style="3" customWidth="1"/>
    <col min="7" max="7" width="13.25390625" style="19" customWidth="1"/>
    <col min="8" max="8" width="11.75390625" style="3" customWidth="1"/>
    <col min="9" max="16384" width="8.875" style="3" customWidth="1"/>
  </cols>
  <sheetData>
    <row r="1" spans="1:8" ht="25.5">
      <c r="A1" s="1" t="str">
        <f>'[1]11結算'!A1:C1</f>
        <v>   嘉義縣太保市南新國民小學</v>
      </c>
      <c r="B1" s="1"/>
      <c r="C1" s="1"/>
      <c r="D1" s="2" t="s">
        <v>33</v>
      </c>
      <c r="E1" s="2"/>
      <c r="F1" s="2"/>
      <c r="G1" s="2"/>
      <c r="H1" s="2"/>
    </row>
    <row r="2" spans="1:8" ht="25.5" customHeight="1">
      <c r="A2" s="4" t="s">
        <v>34</v>
      </c>
      <c r="B2" s="4"/>
      <c r="C2" s="4"/>
      <c r="D2" s="4" t="s">
        <v>35</v>
      </c>
      <c r="E2" s="4"/>
      <c r="F2" s="4"/>
      <c r="G2" s="4" t="s">
        <v>0</v>
      </c>
      <c r="H2" s="4"/>
    </row>
    <row r="3" spans="1:8" ht="25.5" customHeight="1">
      <c r="A3" s="5" t="s">
        <v>36</v>
      </c>
      <c r="B3" s="6" t="s">
        <v>37</v>
      </c>
      <c r="C3" s="5" t="s">
        <v>38</v>
      </c>
      <c r="D3" s="5" t="s">
        <v>39</v>
      </c>
      <c r="E3" s="6" t="s">
        <v>40</v>
      </c>
      <c r="F3" s="5" t="s">
        <v>41</v>
      </c>
      <c r="G3" s="6" t="s">
        <v>40</v>
      </c>
      <c r="H3" s="5" t="s">
        <v>41</v>
      </c>
    </row>
    <row r="4" spans="1:8" ht="25.5" customHeight="1">
      <c r="A4" s="5" t="s">
        <v>42</v>
      </c>
      <c r="B4" s="7">
        <f>'[1]12分類帳'!P4</f>
        <v>1292356</v>
      </c>
      <c r="C4" s="8" t="s">
        <v>64</v>
      </c>
      <c r="D4" s="5" t="s">
        <v>43</v>
      </c>
      <c r="E4" s="7">
        <f>'[1]12分類帳'!G34</f>
        <v>41231</v>
      </c>
      <c r="F4" s="9">
        <f>E4/(E13-E8)</f>
        <v>0.05225854615003403</v>
      </c>
      <c r="G4" s="7">
        <f>'[1]12分類帳'!G35</f>
        <v>161966</v>
      </c>
      <c r="H4" s="9">
        <f>G4/(G13-G8)</f>
        <v>0.0703678971613627</v>
      </c>
    </row>
    <row r="5" spans="1:8" ht="25.5" customHeight="1">
      <c r="A5" s="5" t="s">
        <v>44</v>
      </c>
      <c r="B5" s="7">
        <f>'[1]12分類帳'!F38</f>
        <v>677896</v>
      </c>
      <c r="C5" s="20"/>
      <c r="D5" s="5" t="s">
        <v>45</v>
      </c>
      <c r="E5" s="7">
        <f>'[1]12分類帳'!H34</f>
        <v>630717</v>
      </c>
      <c r="F5" s="9">
        <f>E5/(E13-E8)</f>
        <v>0.7994070833137934</v>
      </c>
      <c r="G5" s="7">
        <f>'[1]12分類帳'!H35</f>
        <v>1674697</v>
      </c>
      <c r="H5" s="9">
        <f>G5/(G13-G8)</f>
        <v>0.7275903971972058</v>
      </c>
    </row>
    <row r="6" spans="1:8" ht="29.25" customHeight="1">
      <c r="A6" s="11" t="s">
        <v>46</v>
      </c>
      <c r="B6" s="7">
        <f>'[1]12分類帳'!G38</f>
        <v>0</v>
      </c>
      <c r="C6" s="20"/>
      <c r="D6" s="5" t="s">
        <v>47</v>
      </c>
      <c r="E6" s="7">
        <f>'[1]12分類帳'!I34</f>
        <v>35200</v>
      </c>
      <c r="F6" s="9">
        <f>E6/(E13-E8)</f>
        <v>0.04461450909464233</v>
      </c>
      <c r="G6" s="7">
        <f>'[1]12分類帳'!I35</f>
        <v>91430</v>
      </c>
      <c r="H6" s="9">
        <f>G6/(G13-G8)</f>
        <v>0.03972276179854656</v>
      </c>
    </row>
    <row r="7" spans="1:8" ht="32.25" customHeight="1">
      <c r="A7" s="12" t="s">
        <v>48</v>
      </c>
      <c r="B7" s="7">
        <f>'[1]12分類帳'!F9</f>
        <v>31000</v>
      </c>
      <c r="C7" s="20"/>
      <c r="D7" s="5" t="s">
        <v>49</v>
      </c>
      <c r="E7" s="7">
        <f>'[1]12分類帳'!J34</f>
        <v>41780</v>
      </c>
      <c r="F7" s="9">
        <f>E7/(E13-E8)</f>
        <v>0.052954380396993087</v>
      </c>
      <c r="G7" s="7">
        <f>'[1]12分類帳'!J35</f>
        <v>119720</v>
      </c>
      <c r="H7" s="9">
        <f>G7/(G13-G8)</f>
        <v>0.05201366118912822</v>
      </c>
    </row>
    <row r="8" spans="1:8" ht="32.25" customHeight="1">
      <c r="A8" s="12" t="s">
        <v>50</v>
      </c>
      <c r="B8" s="7">
        <f>'[1]12分類帳'!I38</f>
        <v>0</v>
      </c>
      <c r="C8" s="20"/>
      <c r="D8" s="5" t="s">
        <v>51</v>
      </c>
      <c r="E8" s="7">
        <f>'[1]12分類帳'!K34</f>
        <v>107700</v>
      </c>
      <c r="F8" s="9"/>
      <c r="G8" s="7">
        <f>'[1]12分類帳'!K35</f>
        <v>444744</v>
      </c>
      <c r="H8" s="9"/>
    </row>
    <row r="9" spans="1:8" ht="36" customHeight="1">
      <c r="A9" s="13" t="s">
        <v>52</v>
      </c>
      <c r="B9" s="7">
        <f>'[1]12分類帳'!J38</f>
        <v>0</v>
      </c>
      <c r="C9" s="20"/>
      <c r="D9" s="5" t="s">
        <v>53</v>
      </c>
      <c r="E9" s="7">
        <f>'[1]12分類帳'!L34</f>
        <v>28800</v>
      </c>
      <c r="F9" s="9">
        <f>E9/(E13-E8)</f>
        <v>0.036502780168343726</v>
      </c>
      <c r="G9" s="7">
        <f>'[1]12分類帳'!L35</f>
        <v>147750</v>
      </c>
      <c r="H9" s="9">
        <f>G9/(G13-G8)</f>
        <v>0.06419160074084276</v>
      </c>
    </row>
    <row r="10" spans="1:8" ht="27" customHeight="1">
      <c r="A10" s="5" t="s">
        <v>54</v>
      </c>
      <c r="B10" s="7">
        <f>'[1]12分類帳'!K38</f>
        <v>325</v>
      </c>
      <c r="C10" s="20"/>
      <c r="D10" s="5" t="s">
        <v>55</v>
      </c>
      <c r="E10" s="7">
        <f>'[1]12分類帳'!M34</f>
        <v>7180</v>
      </c>
      <c r="F10" s="9">
        <f>E10/(E13-E8)</f>
        <v>0.009100345889191248</v>
      </c>
      <c r="G10" s="7">
        <f>'[1]12分類帳'!M35</f>
        <v>35000</v>
      </c>
      <c r="H10" s="9">
        <f>G10/(G13-G8)</f>
        <v>0.015206132155191178</v>
      </c>
    </row>
    <row r="11" spans="1:8" ht="27" customHeight="1">
      <c r="A11" s="13"/>
      <c r="B11" s="7">
        <f>'[1]12分類帳'!L38</f>
        <v>0</v>
      </c>
      <c r="C11" s="20"/>
      <c r="D11" s="5" t="s">
        <v>56</v>
      </c>
      <c r="E11" s="7">
        <f>'[1]12分類帳'!N34</f>
        <v>4073</v>
      </c>
      <c r="F11" s="9">
        <f>E11/(E13-E8)</f>
        <v>0.005162354987002222</v>
      </c>
      <c r="G11" s="7">
        <f>'[1]12分類帳'!N35</f>
        <v>71140</v>
      </c>
      <c r="H11" s="9">
        <f>G11/(G13-G8)</f>
        <v>0.03090754975772287</v>
      </c>
    </row>
    <row r="12" spans="1:8" ht="21" customHeight="1">
      <c r="A12" s="5"/>
      <c r="B12" s="7">
        <f>'[1]12分類帳'!M38</f>
        <v>0</v>
      </c>
      <c r="C12" s="21"/>
      <c r="D12" s="13"/>
      <c r="E12" s="7"/>
      <c r="F12" s="9"/>
      <c r="G12" s="7"/>
      <c r="H12" s="9"/>
    </row>
    <row r="13" spans="1:8" ht="33" customHeight="1">
      <c r="A13" s="5"/>
      <c r="B13" s="7">
        <f>'[1]12分類帳'!N38</f>
        <v>0</v>
      </c>
      <c r="C13" s="21"/>
      <c r="D13" s="5" t="s">
        <v>57</v>
      </c>
      <c r="E13" s="7">
        <f>SUM(E4:E12)</f>
        <v>896681</v>
      </c>
      <c r="F13" s="9">
        <f>(E13-E8)/(E13-E8)</f>
        <v>1</v>
      </c>
      <c r="G13" s="7">
        <f>SUM(G4:G12)</f>
        <v>2746447</v>
      </c>
      <c r="H13" s="9">
        <f>(G13-G8)/(G13-G8)</f>
        <v>1</v>
      </c>
    </row>
    <row r="14" spans="1:8" ht="34.5" customHeight="1">
      <c r="A14" s="5" t="s">
        <v>58</v>
      </c>
      <c r="B14" s="7">
        <f>SUM(B5:B12)</f>
        <v>709221</v>
      </c>
      <c r="C14" s="21"/>
      <c r="D14" s="5" t="s">
        <v>59</v>
      </c>
      <c r="E14" s="7">
        <f>'[1]12分類帳'!P35</f>
        <v>1104896</v>
      </c>
      <c r="F14" s="9"/>
      <c r="G14" s="7">
        <f>E14</f>
        <v>1104896</v>
      </c>
      <c r="H14" s="9"/>
    </row>
    <row r="15" spans="1:8" ht="39.75" customHeight="1">
      <c r="A15" s="5" t="s">
        <v>60</v>
      </c>
      <c r="B15" s="7">
        <f>B14+B4</f>
        <v>2001577</v>
      </c>
      <c r="C15" s="22"/>
      <c r="D15" s="5" t="s">
        <v>60</v>
      </c>
      <c r="E15" s="7">
        <f>E13+E14</f>
        <v>2001577</v>
      </c>
      <c r="F15" s="16">
        <f>SUM(F4:F11)</f>
        <v>1</v>
      </c>
      <c r="G15" s="7">
        <f>G13+G14</f>
        <v>3851343</v>
      </c>
      <c r="H15" s="16">
        <f>SUM(H4:H11)</f>
        <v>1</v>
      </c>
    </row>
    <row r="16" spans="1:8" ht="66.75" customHeight="1">
      <c r="A16" s="5" t="s">
        <v>61</v>
      </c>
      <c r="B16" s="17" t="s">
        <v>62</v>
      </c>
      <c r="C16" s="17"/>
      <c r="D16" s="17"/>
      <c r="E16" s="17"/>
      <c r="F16" s="17"/>
      <c r="G16" s="17"/>
      <c r="H16" s="17"/>
    </row>
    <row r="17" spans="1:8" ht="27" customHeight="1">
      <c r="A17" s="18" t="s">
        <v>63</v>
      </c>
      <c r="B17" s="18"/>
      <c r="C17" s="18"/>
      <c r="D17" s="18"/>
      <c r="E17" s="18"/>
      <c r="F17" s="18"/>
      <c r="G17" s="18"/>
      <c r="H17" s="18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ACCOUNT</cp:lastModifiedBy>
  <dcterms:created xsi:type="dcterms:W3CDTF">2015-01-16T06:28:43Z</dcterms:created>
  <dcterms:modified xsi:type="dcterms:W3CDTF">2015-01-16T06:30:20Z</dcterms:modified>
  <cp:category/>
  <cp:version/>
  <cp:contentType/>
  <cp:contentStatus/>
</cp:coreProperties>
</file>