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080" activeTab="0"/>
  </bookViews>
  <sheets>
    <sheet name="05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<sst xmlns="http://schemas.openxmlformats.org/spreadsheetml/2006/main" count="36" uniqueCount="33">
  <si>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</si>
  <si>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104年05月份學校午餐費收支結算表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</si>
  <si>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</si>
  <si>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</si>
  <si>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</si>
  <si>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</si>
  <si>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</si>
  <si>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</si>
  <si>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</si>
  <si>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</si>
  <si>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</si>
  <si>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</si>
  <si>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</si>
  <si>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</si>
  <si>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</si>
  <si>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</si>
  <si>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</si>
  <si>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</si>
  <si>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</si>
  <si>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</si>
  <si>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</si>
  <si>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</si>
  <si>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</si>
  <si>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</si>
  <si>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</si>
  <si>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</si>
  <si>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</si>
  <si>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</si>
  <si>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</si>
  <si>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</si>
  <si>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一、本月結存1,725,724元,內含民間捐助學生午餐費補助計259,766元‧故實際結餘數為1,465,958元。
二、中低低收入戶學生補助費434,000元為縣府補助104年3-6月幼兒園經濟弱勢加額補助10名學生午餐補助(24800元).
         及國小104年1-6月貧困學生午餐補助(409200元)。
</t>
  </si>
  <si>
    <t xml:space="preserve">製表            出納              會計              稽核              執行秘書               校長    </t>
  </si>
  <si>
    <t>一、本月每人收午餐費 620元。
二、應收午餐費
      學生1138人(3-3,1人交252元,
      4-5,1人交252元)
      教職員81 人
 (代課老師:1人124元.1人496元.
  7人620元.2人248元.)
      工  友4人
      合  計 1,223人 共756,160元。
三、補助午餐費計144人,共89,280元:
(一)縣府:國小132人,幼稚園10人,計88,040元。
(二)民間:國小1人,幼兒園1人,計1,240元.
四、已於3月預繳本月午餐費計868元:
    (一)代課老師預繳868元。
          248+496+124=868元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</si>
</sst>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23460;\&#21320;&#39184;\103&#23416;&#24180;&#24230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嘉義縣太保市南新國民小學</v>
          </cell>
        </row>
      </sheetData>
      <sheetData sheetId="22">
        <row r="4">
          <cell r="P4">
            <v>1049508</v>
          </cell>
        </row>
        <row r="24">
          <cell r="G24">
            <v>7650</v>
          </cell>
          <cell r="H24">
            <v>217390</v>
          </cell>
          <cell r="I24">
            <v>14080</v>
          </cell>
          <cell r="J24">
            <v>33050</v>
          </cell>
          <cell r="K24">
            <v>111695</v>
          </cell>
          <cell r="L24">
            <v>26972</v>
          </cell>
          <cell r="M24">
            <v>7620</v>
          </cell>
          <cell r="N24">
            <v>5339</v>
          </cell>
        </row>
        <row r="25">
          <cell r="G25">
            <v>311940</v>
          </cell>
          <cell r="H25">
            <v>3116330</v>
          </cell>
          <cell r="I25">
            <v>150670</v>
          </cell>
          <cell r="J25">
            <v>235890</v>
          </cell>
          <cell r="K25">
            <v>1048585</v>
          </cell>
          <cell r="L25">
            <v>250588</v>
          </cell>
          <cell r="M25">
            <v>66060</v>
          </cell>
          <cell r="N25">
            <v>135324</v>
          </cell>
          <cell r="P25">
            <v>1725724</v>
          </cell>
        </row>
        <row r="28">
          <cell r="F28">
            <v>666012</v>
          </cell>
          <cell r="H28">
            <v>434000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'[1]04結算'!A1:C1</f>
        <v>   嘉義縣太保市南新國民小學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'[1]05分類帳'!P4</f>
        <v>1049508</v>
      </c>
      <c r="C4" s="8" t="s">
        <v>32</v>
      </c>
      <c r="D4" s="5" t="s">
        <v>11</v>
      </c>
      <c r="E4" s="7">
        <f>'[1]05分類帳'!G24</f>
        <v>7650</v>
      </c>
      <c r="F4" s="9">
        <f>E4/(E13-E8)</f>
        <v>0.024511296022761864</v>
      </c>
      <c r="G4" s="7">
        <f>'[1]05分類帳'!G25</f>
        <v>311940</v>
      </c>
      <c r="H4" s="9">
        <f>G4/(G13-G8)</f>
        <v>0.07310861858600423</v>
      </c>
    </row>
    <row r="5" spans="1:8" ht="25.5" customHeight="1">
      <c r="A5" s="5" t="s">
        <v>12</v>
      </c>
      <c r="B5" s="7">
        <f>'[1]05分類帳'!F28</f>
        <v>666012</v>
      </c>
      <c r="C5" s="10"/>
      <c r="D5" s="5" t="s">
        <v>13</v>
      </c>
      <c r="E5" s="7">
        <f>'[1]05分類帳'!H24</f>
        <v>217390</v>
      </c>
      <c r="F5" s="9">
        <f>E5/(E13-E8)</f>
        <v>0.6965373388742747</v>
      </c>
      <c r="G5" s="7">
        <f>'[1]05分類帳'!H25</f>
        <v>3116330</v>
      </c>
      <c r="H5" s="9">
        <f>G5/(G13-G8)</f>
        <v>0.7303666774319502</v>
      </c>
    </row>
    <row r="6" spans="1:8" ht="29.25" customHeight="1">
      <c r="A6" s="11" t="s">
        <v>14</v>
      </c>
      <c r="B6" s="7">
        <f>'[1]05分類帳'!G28</f>
        <v>0</v>
      </c>
      <c r="C6" s="10"/>
      <c r="D6" s="5" t="s">
        <v>15</v>
      </c>
      <c r="E6" s="7">
        <f>'[1]05分類帳'!I24</f>
        <v>14080</v>
      </c>
      <c r="F6" s="9">
        <f>E6/(E13-E8)</f>
        <v>0.0451136010458153</v>
      </c>
      <c r="G6" s="7">
        <f>'[1]05分類帳'!I25</f>
        <v>150670</v>
      </c>
      <c r="H6" s="9">
        <f>G6/(G13-G8)</f>
        <v>0.03531216119238718</v>
      </c>
    </row>
    <row r="7" spans="1:8" ht="33" customHeight="1">
      <c r="A7" s="12" t="s">
        <v>16</v>
      </c>
      <c r="B7" s="7">
        <f>'[1]05分類帳'!H28</f>
        <v>434000</v>
      </c>
      <c r="C7" s="10"/>
      <c r="D7" s="5" t="s">
        <v>17</v>
      </c>
      <c r="E7" s="7">
        <f>'[1]05分類帳'!J24</f>
        <v>33050</v>
      </c>
      <c r="F7" s="9">
        <f>E7/(E13-E8)</f>
        <v>0.10589520700029798</v>
      </c>
      <c r="G7" s="7">
        <f>'[1]05分類帳'!J25</f>
        <v>235890</v>
      </c>
      <c r="H7" s="9">
        <f>G7/(G13-G8)</f>
        <v>0.0552849651800107</v>
      </c>
    </row>
    <row r="8" spans="1:8" ht="32.25" customHeight="1">
      <c r="A8" s="12" t="s">
        <v>18</v>
      </c>
      <c r="B8" s="7">
        <f>'[1]05分類帳'!I28</f>
        <v>0</v>
      </c>
      <c r="C8" s="10"/>
      <c r="D8" s="5" t="s">
        <v>19</v>
      </c>
      <c r="E8" s="7">
        <f>'[1]05分類帳'!K24</f>
        <v>111695</v>
      </c>
      <c r="F8" s="9"/>
      <c r="G8" s="7">
        <f>'[1]05分類帳'!K25</f>
        <v>1048585</v>
      </c>
      <c r="H8" s="9"/>
    </row>
    <row r="9" spans="1:8" ht="33" customHeight="1">
      <c r="A9" s="13" t="s">
        <v>20</v>
      </c>
      <c r="B9" s="7">
        <f>'[1]05分類帳'!J28</f>
        <v>0</v>
      </c>
      <c r="C9" s="10"/>
      <c r="D9" s="5" t="s">
        <v>21</v>
      </c>
      <c r="E9" s="7">
        <f>'[1]05分類帳'!L24</f>
        <v>26972</v>
      </c>
      <c r="F9" s="9">
        <f>E9/(E13-E8)</f>
        <v>0.08642074200338992</v>
      </c>
      <c r="G9" s="7">
        <f>'[1]05分類帳'!L25</f>
        <v>250588</v>
      </c>
      <c r="H9" s="9">
        <f>G9/(G13-G8)</f>
        <v>0.058729699667338674</v>
      </c>
    </row>
    <row r="10" spans="1:8" ht="26.25" customHeight="1">
      <c r="A10" s="5" t="s">
        <v>22</v>
      </c>
      <c r="B10" s="7">
        <f>'[1]05分類帳'!K28</f>
        <v>0</v>
      </c>
      <c r="C10" s="10"/>
      <c r="D10" s="5" t="s">
        <v>23</v>
      </c>
      <c r="E10" s="7">
        <f>'[1]05分類帳'!M24</f>
        <v>7620</v>
      </c>
      <c r="F10" s="9">
        <f>E10/(E13-E8)</f>
        <v>0.024415173293260834</v>
      </c>
      <c r="G10" s="7">
        <f>'[1]05分類帳'!M25</f>
        <v>66060</v>
      </c>
      <c r="H10" s="9">
        <f>G10/(G13-G8)</f>
        <v>0.015482321420117455</v>
      </c>
    </row>
    <row r="11" spans="1:8" ht="27.75" customHeight="1">
      <c r="A11" s="13"/>
      <c r="B11" s="7">
        <f>'[1]05分類帳'!L28</f>
        <v>0</v>
      </c>
      <c r="C11" s="10"/>
      <c r="D11" s="5" t="s">
        <v>24</v>
      </c>
      <c r="E11" s="7">
        <f>'[1]05分類帳'!N24</f>
        <v>5339</v>
      </c>
      <c r="F11" s="9">
        <f>E11/(E13-E8)</f>
        <v>0.017106641760199423</v>
      </c>
      <c r="G11" s="7">
        <f>'[1]05分類帳'!N25</f>
        <v>135324</v>
      </c>
      <c r="H11" s="9">
        <f>G11/(G13-G8)</f>
        <v>0.03171555652219156</v>
      </c>
    </row>
    <row r="12" spans="1:8" ht="21" customHeight="1">
      <c r="A12" s="5"/>
      <c r="B12" s="7">
        <f>'[1]05分類帳'!M28</f>
        <v>0</v>
      </c>
      <c r="C12" s="14"/>
      <c r="D12" s="5"/>
      <c r="E12" s="7"/>
      <c r="F12" s="9"/>
      <c r="G12" s="7"/>
      <c r="H12" s="9"/>
    </row>
    <row r="13" spans="1:8" ht="33" customHeight="1">
      <c r="A13" s="5"/>
      <c r="B13" s="7">
        <f>'[1]05分類帳'!N28</f>
        <v>0</v>
      </c>
      <c r="C13" s="14"/>
      <c r="D13" s="5" t="s">
        <v>25</v>
      </c>
      <c r="E13" s="7">
        <f>SUM(E4:E12)</f>
        <v>423796</v>
      </c>
      <c r="F13" s="9">
        <f>(E13-E8)/(E13-E8)</f>
        <v>1</v>
      </c>
      <c r="G13" s="7">
        <f>SUM(G4:G12)</f>
        <v>5315387</v>
      </c>
      <c r="H13" s="9">
        <f>(G13-G8)/(G13-G8)</f>
        <v>1</v>
      </c>
    </row>
    <row r="14" spans="1:8" ht="35.25" customHeight="1">
      <c r="A14" s="5" t="s">
        <v>26</v>
      </c>
      <c r="B14" s="7">
        <f>SUM(B5:B13)</f>
        <v>1100012</v>
      </c>
      <c r="C14" s="14"/>
      <c r="D14" s="5" t="s">
        <v>27</v>
      </c>
      <c r="E14" s="7">
        <f>'[1]05分類帳'!P25</f>
        <v>1725724</v>
      </c>
      <c r="F14" s="9"/>
      <c r="G14" s="7">
        <f>E14</f>
        <v>1725724</v>
      </c>
      <c r="H14" s="9"/>
    </row>
    <row r="15" spans="1:8" ht="35.25" customHeight="1">
      <c r="A15" s="5" t="s">
        <v>28</v>
      </c>
      <c r="B15" s="7">
        <f>B14+B4</f>
        <v>2149520</v>
      </c>
      <c r="C15" s="15"/>
      <c r="D15" s="5" t="s">
        <v>28</v>
      </c>
      <c r="E15" s="7">
        <f>E13+E14</f>
        <v>2149520</v>
      </c>
      <c r="F15" s="16">
        <f>SUM(F4:F11)</f>
        <v>1</v>
      </c>
      <c r="G15" s="7">
        <f>G13+G14</f>
        <v>7041111</v>
      </c>
      <c r="H15" s="16">
        <f>SUM(H4:H11)</f>
        <v>1</v>
      </c>
    </row>
    <row r="16" spans="1:8" ht="74.2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2015-06-17T08:46:11Z</dcterms:created>
  <dcterms:modified xsi:type="dcterms:W3CDTF">2015-06-17T08:46:47Z</dcterms:modified>
  <cp:category/>
  <cp:version/>
  <cp:contentType/>
  <cp:contentStatus/>
</cp:coreProperties>
</file>