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<sst xmlns="http://schemas.openxmlformats.org/spreadsheetml/2006/main" count="36" uniqueCount="33">
  <si>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</si>
  <si>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</si>
  <si>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</si>
  <si>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</si>
  <si>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</si>
  <si>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</si>
  <si>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</si>
  <si>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</si>
  <si>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</si>
  <si>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</si>
  <si>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</si>
  <si>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</si>
  <si>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</si>
  <si>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</si>
  <si>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</si>
  <si>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</si>
  <si>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</si>
  <si>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</si>
  <si>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</si>
  <si>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</si>
  <si>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</si>
  <si>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</si>
  <si>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</si>
  <si>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</si>
  <si>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</si>
  <si>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</si>
  <si>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</si>
  <si>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</si>
  <si>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</si>
  <si>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</si>
  <si>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本月結存1,180,849元,內含民間捐助學生午餐費補助計284,546元‧故實際結餘數為896,303元。</t>
  </si>
  <si>
    <t xml:space="preserve">製表            出納              會計              稽核              執行秘書               校長    </t>
  </si>
  <si>
    <t>一、本月每人收午餐費 620元。(1.2月
       一併收取)
二、應收午餐費
  學生1215人(幼兒園1人交540元,
  3-5班1人2/11起申請民間補助364元)
  教職員86人
  (代課老師:2人112元.3人620元.
4人372元  . 1人224元.1人364元.1人496元)
  工  友4人
  合  計 1,307人 共807,220元。
三、補助午餐費計159人,共98,324元:
(一)縣府:國小122人幼稚園5人,
  計78,740元。
(二)民間:國小32人(其中1人自2/11起
 補助364元) ，共計19,584元。     
四、退費:
  6-5班退費200元。
五、已於102/9月預繳午餐費計2,108元:
    (一)4-7.5-1各1學生預繳.
          (620*1*2=1,240元)
    (二)代課老師預繳868元。
          (372*1+496*1=868元)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</si>
</sst>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2&#23416;&#24180;&#24230;\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嘉義縣太保市南新國民小學</v>
          </cell>
        </row>
      </sheetData>
      <sheetData sheetId="14">
        <row r="4">
          <cell r="P4">
            <v>1164849</v>
          </cell>
        </row>
        <row r="28">
          <cell r="G28">
            <v>14135</v>
          </cell>
          <cell r="H28">
            <v>417697</v>
          </cell>
          <cell r="I28">
            <v>20600</v>
          </cell>
          <cell r="J28">
            <v>32690</v>
          </cell>
          <cell r="K28">
            <v>150685</v>
          </cell>
          <cell r="L28">
            <v>44349</v>
          </cell>
          <cell r="M28">
            <v>7160</v>
          </cell>
          <cell r="N28">
            <v>3272</v>
          </cell>
        </row>
        <row r="29">
          <cell r="G29">
            <v>167845</v>
          </cell>
          <cell r="H29">
            <v>2227411</v>
          </cell>
          <cell r="I29">
            <v>114240</v>
          </cell>
          <cell r="J29">
            <v>149194</v>
          </cell>
          <cell r="K29">
            <v>572105</v>
          </cell>
          <cell r="L29">
            <v>209286</v>
          </cell>
          <cell r="M29">
            <v>122300</v>
          </cell>
          <cell r="N29">
            <v>86114</v>
          </cell>
          <cell r="P29">
            <v>1180849</v>
          </cell>
        </row>
        <row r="32">
          <cell r="F32">
            <v>706588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1164849</v>
      </c>
      <c r="C4" s="8" t="s">
        <v>32</v>
      </c>
      <c r="D4" s="5" t="s">
        <v>11</v>
      </c>
      <c r="E4" s="7">
        <f>'[1]01分類帳'!G28</f>
        <v>14135</v>
      </c>
      <c r="F4" s="9">
        <f>E4/(E13-E8)</f>
        <v>0.026180628742570426</v>
      </c>
      <c r="G4" s="7">
        <f>'[1]01分類帳'!G29</f>
        <v>167845</v>
      </c>
      <c r="H4" s="9">
        <f>G4/(G13-G8)</f>
        <v>0.05455907736015265</v>
      </c>
    </row>
    <row r="5" spans="1:8" ht="25.5" customHeight="1">
      <c r="A5" s="5" t="s">
        <v>12</v>
      </c>
      <c r="B5" s="7">
        <f>'[1]01分類帳'!F32</f>
        <v>706588</v>
      </c>
      <c r="C5" s="10"/>
      <c r="D5" s="5" t="s">
        <v>13</v>
      </c>
      <c r="E5" s="7">
        <f>'[1]01分類帳'!H28</f>
        <v>417697</v>
      </c>
      <c r="F5" s="9">
        <f>E5/(E13-E8)</f>
        <v>0.7736519337732889</v>
      </c>
      <c r="G5" s="7">
        <f>'[1]01分類帳'!H29</f>
        <v>2227411</v>
      </c>
      <c r="H5" s="9">
        <f>G5/(G13-G8)</f>
        <v>0.7240340138929069</v>
      </c>
    </row>
    <row r="6" spans="1:8" ht="29.25" customHeight="1">
      <c r="A6" s="11" t="s">
        <v>14</v>
      </c>
      <c r="B6" s="7"/>
      <c r="C6" s="10"/>
      <c r="D6" s="5" t="s">
        <v>15</v>
      </c>
      <c r="E6" s="7">
        <f>'[1]01分類帳'!I28</f>
        <v>20600</v>
      </c>
      <c r="F6" s="9">
        <f>E6/(E13-E8)</f>
        <v>0.03815500191701102</v>
      </c>
      <c r="G6" s="7">
        <f>'[1]01分類帳'!I29</f>
        <v>114240</v>
      </c>
      <c r="H6" s="9">
        <f>G6/(G13-G8)</f>
        <v>0.03713443354061091</v>
      </c>
    </row>
    <row r="7" spans="1:8" ht="30" customHeight="1">
      <c r="A7" s="12" t="s">
        <v>16</v>
      </c>
      <c r="B7" s="7">
        <f>'[1]01分類帳'!G32</f>
        <v>0</v>
      </c>
      <c r="C7" s="10"/>
      <c r="D7" s="5" t="s">
        <v>17</v>
      </c>
      <c r="E7" s="7">
        <f>'[1]01分類帳'!J28</f>
        <v>32690</v>
      </c>
      <c r="F7" s="9">
        <f>E7/(E13-E8)</f>
        <v>0.060547913236266515</v>
      </c>
      <c r="G7" s="7">
        <f>'[1]01分類帳'!J29</f>
        <v>149194</v>
      </c>
      <c r="H7" s="9">
        <f>G7/(G13-G8)</f>
        <v>0.04849645201031079</v>
      </c>
    </row>
    <row r="8" spans="1:8" ht="29.25" customHeight="1">
      <c r="A8" s="12" t="s">
        <v>18</v>
      </c>
      <c r="B8" s="7">
        <f>'[1]01分類帳'!H32</f>
        <v>0</v>
      </c>
      <c r="C8" s="10"/>
      <c r="D8" s="5" t="s">
        <v>19</v>
      </c>
      <c r="E8" s="7">
        <f>'[1]01分類帳'!K28</f>
        <v>150685</v>
      </c>
      <c r="F8" s="9"/>
      <c r="G8" s="7">
        <f>'[1]01分類帳'!K29</f>
        <v>572105</v>
      </c>
      <c r="H8" s="9"/>
    </row>
    <row r="9" spans="1:8" ht="33" customHeight="1">
      <c r="A9" s="13" t="s">
        <v>20</v>
      </c>
      <c r="B9" s="7">
        <f>'[1]01分類帳'!I32</f>
        <v>0</v>
      </c>
      <c r="C9" s="10"/>
      <c r="D9" s="5" t="s">
        <v>21</v>
      </c>
      <c r="E9" s="7">
        <f>'[1]01分類帳'!L28</f>
        <v>44349</v>
      </c>
      <c r="F9" s="9">
        <f>E9/(E13-E8)</f>
        <v>0.08214253301055931</v>
      </c>
      <c r="G9" s="7">
        <f>'[1]01分類帳'!L29</f>
        <v>209286</v>
      </c>
      <c r="H9" s="9">
        <f>G9/(G13-G8)</f>
        <v>0.0680297361517883</v>
      </c>
    </row>
    <row r="10" spans="1:8" ht="27.75" customHeight="1">
      <c r="A10" s="5" t="s">
        <v>22</v>
      </c>
      <c r="B10" s="7">
        <f>'[1]01分類帳'!M32</f>
        <v>0</v>
      </c>
      <c r="C10" s="10"/>
      <c r="D10" s="5" t="s">
        <v>23</v>
      </c>
      <c r="E10" s="7">
        <f>'[1]01分類帳'!M28</f>
        <v>7160</v>
      </c>
      <c r="F10" s="9">
        <f>E10/(E13-E8)</f>
        <v>0.013261641442999947</v>
      </c>
      <c r="G10" s="7">
        <f>'[1]01分類帳'!M29</f>
        <v>122300</v>
      </c>
      <c r="H10" s="9">
        <f>G10/(G13-G8)</f>
        <v>0.0397543874476253</v>
      </c>
    </row>
    <row r="11" spans="1:8" ht="24" customHeight="1">
      <c r="A11" s="13"/>
      <c r="B11" s="7">
        <f>'[1]01分類帳'!K32</f>
        <v>0</v>
      </c>
      <c r="C11" s="10"/>
      <c r="D11" s="5" t="s">
        <v>24</v>
      </c>
      <c r="E11" s="7">
        <f>'[1]01分類帳'!N28</f>
        <v>3272</v>
      </c>
      <c r="F11" s="9">
        <f>E11/(E13-E8)</f>
        <v>0.0060603478773038864</v>
      </c>
      <c r="G11" s="7">
        <f>'[1]01分類帳'!N29</f>
        <v>86114</v>
      </c>
      <c r="H11" s="9">
        <f>G11/(G13-G8)</f>
        <v>0.027991899596605113</v>
      </c>
    </row>
    <row r="12" spans="1:8" ht="22.5" customHeight="1">
      <c r="A12" s="5"/>
      <c r="B12" s="7"/>
      <c r="C12" s="14"/>
      <c r="D12" s="13"/>
      <c r="E12" s="7"/>
      <c r="F12" s="9"/>
      <c r="G12" s="7"/>
      <c r="H12" s="9"/>
    </row>
    <row r="13" spans="1:8" ht="30.75" customHeight="1">
      <c r="A13" s="5"/>
      <c r="B13" s="7"/>
      <c r="C13" s="14"/>
      <c r="D13" s="5" t="s">
        <v>25</v>
      </c>
      <c r="E13" s="7">
        <f>SUM(E4:E12)</f>
        <v>690588</v>
      </c>
      <c r="F13" s="9">
        <f>(E13-E8)/(E13-E8)</f>
        <v>1</v>
      </c>
      <c r="G13" s="7">
        <f>SUM(G4:G12)</f>
        <v>3648495</v>
      </c>
      <c r="H13" s="9">
        <f>(G13-G8)/(G13-G8)</f>
        <v>1</v>
      </c>
    </row>
    <row r="14" spans="1:8" ht="35.25" customHeight="1">
      <c r="A14" s="5" t="s">
        <v>26</v>
      </c>
      <c r="B14" s="7">
        <f>SUM(B5:B12)</f>
        <v>706588</v>
      </c>
      <c r="C14" s="14"/>
      <c r="D14" s="5" t="s">
        <v>27</v>
      </c>
      <c r="E14" s="7">
        <f>'[1]01分類帳'!P29</f>
        <v>1180849</v>
      </c>
      <c r="F14" s="9"/>
      <c r="G14" s="7">
        <f>E14</f>
        <v>1180849</v>
      </c>
      <c r="H14" s="9"/>
    </row>
    <row r="15" spans="1:8" ht="38.25" customHeight="1">
      <c r="A15" s="5" t="s">
        <v>28</v>
      </c>
      <c r="B15" s="7">
        <f>B14+B4</f>
        <v>1871437</v>
      </c>
      <c r="C15" s="15"/>
      <c r="D15" s="5" t="s">
        <v>28</v>
      </c>
      <c r="E15" s="7">
        <f>E13+E14</f>
        <v>1871437</v>
      </c>
      <c r="F15" s="16">
        <f>SUM(F4:F11)</f>
        <v>1</v>
      </c>
      <c r="G15" s="7">
        <f>G13+G14</f>
        <v>4829344</v>
      </c>
      <c r="H15" s="16">
        <f>SUM(H4:H11)</f>
        <v>0.9999999999999999</v>
      </c>
    </row>
    <row r="16" spans="1:8" ht="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2014-03-14T02:06:22Z</dcterms:created>
  <dcterms:modified xsi:type="dcterms:W3CDTF">2014-03-14T02:07:22Z</dcterms:modified>
  <cp:category/>
  <cp:version/>
  <cp:contentType/>
  <cp:contentStatus/>
</cp:coreProperties>
</file>