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03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<sst xmlns="http://schemas.openxmlformats.org/spreadsheetml/2006/main" count="36" uniqueCount="33">
  <si>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</si>
  <si>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</si>
  <si>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</si>
  <si>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</si>
  <si>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</si>
  <si>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</si>
  <si>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</si>
  <si>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</si>
  <si>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</si>
  <si>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</si>
  <si>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</si>
  <si>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</si>
  <si>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</si>
  <si>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</si>
  <si>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</si>
  <si>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</si>
  <si>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</si>
  <si>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</si>
  <si>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</si>
  <si>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</si>
  <si>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</si>
  <si>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</si>
  <si>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</si>
  <si>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</si>
  <si>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</si>
  <si>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</si>
  <si>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</si>
  <si>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</si>
  <si>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</si>
  <si>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</si>
  <si>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本月結存793,006元,內含民間捐助學生午餐費補助計264,706元‧故實際結餘數為528,300元。</t>
  </si>
  <si>
    <t xml:space="preserve">製表            出納              會計              稽核                執行秘書               校長    </t>
  </si>
  <si>
    <t>一、本月每人收午餐費 620元。
二、應收午餐費
      學生1213人(4-1,1人繳520元)
      教職員85 人
 (代課老師:2人124元.1人112元.1人496元.
   2人372元 .3人620元.)
      工  友4人
      合  計 1,302人 共805,020元。
三、補助午餐費計160人,共99,200元:
(一)縣府:國小122人,幼稚園6人,計79,360元。
(二)民間:國小29人,幼稚園3人，計19,840元 .。   
四、於本月預繳4-6月午餐費計6,696元:
 (一)4-7.5-1各1學生預繳4-6月(620*3*2=3,720元)
 (二)代課老師預繳2,976元(372*3+496*3+124*3)。
五、退費計6,240元:
       (一)音樂班校外教學學生退5,600元。
       (二)音樂班校外教學教師退640元。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</si>
</sst>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2" fontId="5" fillId="0" borderId="8" xfId="1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2" fontId="5" fillId="0" borderId="8" xfId="15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10" fontId="5" fillId="0" borderId="8" xfId="18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9" fontId="5" fillId="0" borderId="8" xfId="18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2&#23416;&#24180;&#24230;\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嘉義縣太保市南新國民小學</v>
          </cell>
        </row>
      </sheetData>
      <sheetData sheetId="18">
        <row r="4">
          <cell r="P4">
            <v>787735</v>
          </cell>
        </row>
        <row r="31">
          <cell r="G31">
            <v>39070</v>
          </cell>
          <cell r="H31">
            <v>432696</v>
          </cell>
          <cell r="I31">
            <v>26520</v>
          </cell>
          <cell r="J31">
            <v>21400</v>
          </cell>
          <cell r="K31">
            <v>102935</v>
          </cell>
          <cell r="L31">
            <v>44927</v>
          </cell>
          <cell r="M31">
            <v>23240</v>
          </cell>
          <cell r="N31">
            <v>10217</v>
          </cell>
        </row>
        <row r="32">
          <cell r="G32">
            <v>212465</v>
          </cell>
          <cell r="H32">
            <v>2876471</v>
          </cell>
          <cell r="I32">
            <v>161880</v>
          </cell>
          <cell r="J32">
            <v>198458</v>
          </cell>
          <cell r="K32">
            <v>745725</v>
          </cell>
          <cell r="L32">
            <v>292269</v>
          </cell>
          <cell r="M32">
            <v>146340</v>
          </cell>
          <cell r="N32">
            <v>108746</v>
          </cell>
          <cell r="P32">
            <v>793006</v>
          </cell>
        </row>
        <row r="35">
          <cell r="F35">
            <v>706276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8.875" defaultRowHeight="16.5"/>
  <cols>
    <col min="1" max="1" width="13.875" style="3" customWidth="1"/>
    <col min="2" max="2" width="12.625" style="28" customWidth="1"/>
    <col min="3" max="3" width="42.375" style="3" customWidth="1"/>
    <col min="4" max="4" width="14.875" style="3" customWidth="1"/>
    <col min="5" max="5" width="13.625" style="28" customWidth="1"/>
    <col min="6" max="6" width="12.625" style="3" customWidth="1"/>
    <col min="7" max="7" width="13.25390625" style="28" customWidth="1"/>
    <col min="8" max="8" width="11.75390625" style="3" customWidth="1"/>
    <col min="9" max="16384" width="8.875" style="3" customWidth="1"/>
  </cols>
  <sheetData>
    <row r="1" spans="1:8" ht="26.25" thickBot="1">
      <c r="A1" s="1" t="str">
        <f>'[1]02結算'!A1:C1</f>
        <v>   嘉義縣太保市南新國民小學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5"/>
      <c r="C2" s="6"/>
      <c r="D2" s="7" t="s">
        <v>3</v>
      </c>
      <c r="E2" s="5"/>
      <c r="F2" s="6"/>
      <c r="G2" s="7" t="s">
        <v>0</v>
      </c>
      <c r="H2" s="8"/>
    </row>
    <row r="3" spans="1:8" ht="25.5" customHeight="1">
      <c r="A3" s="9" t="s">
        <v>4</v>
      </c>
      <c r="B3" s="10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0" t="s">
        <v>8</v>
      </c>
      <c r="H3" s="12" t="s">
        <v>9</v>
      </c>
    </row>
    <row r="4" spans="1:8" ht="25.5" customHeight="1">
      <c r="A4" s="11" t="s">
        <v>10</v>
      </c>
      <c r="B4" s="13">
        <f>'[1]03分類帳'!P4</f>
        <v>787735</v>
      </c>
      <c r="C4" s="14" t="s">
        <v>32</v>
      </c>
      <c r="D4" s="11" t="s">
        <v>11</v>
      </c>
      <c r="E4" s="13">
        <f>'[1]03分類帳'!G31</f>
        <v>39070</v>
      </c>
      <c r="F4" s="15">
        <f>E4/(E13-E8)</f>
        <v>0.06532680121056064</v>
      </c>
      <c r="G4" s="13">
        <f>'[1]03分類帳'!G32</f>
        <v>212465</v>
      </c>
      <c r="H4" s="15">
        <f>G4/(G13-G8)</f>
        <v>0.05316105147613151</v>
      </c>
    </row>
    <row r="5" spans="1:8" ht="25.5" customHeight="1">
      <c r="A5" s="11" t="s">
        <v>12</v>
      </c>
      <c r="B5" s="13">
        <f>'[1]03分類帳'!F35</f>
        <v>706276</v>
      </c>
      <c r="C5" s="16"/>
      <c r="D5" s="11" t="s">
        <v>13</v>
      </c>
      <c r="E5" s="13">
        <f>'[1]03分類帳'!H31</f>
        <v>432696</v>
      </c>
      <c r="F5" s="15">
        <f>E5/(E13-E8)</f>
        <v>0.7234872172153761</v>
      </c>
      <c r="G5" s="13">
        <f>'[1]03分類帳'!H32</f>
        <v>2876471</v>
      </c>
      <c r="H5" s="15">
        <f>G5/(G13-G8)</f>
        <v>0.7197242976518461</v>
      </c>
    </row>
    <row r="6" spans="1:8" ht="29.25" customHeight="1">
      <c r="A6" s="17" t="s">
        <v>14</v>
      </c>
      <c r="B6" s="13">
        <f>'[1]03分類帳'!G35</f>
        <v>0</v>
      </c>
      <c r="C6" s="16"/>
      <c r="D6" s="11" t="s">
        <v>15</v>
      </c>
      <c r="E6" s="13">
        <f>'[1]03分類帳'!I31</f>
        <v>26520</v>
      </c>
      <c r="F6" s="15">
        <f>E6/(E13-E8)</f>
        <v>0.04434263547745247</v>
      </c>
      <c r="G6" s="13">
        <f>'[1]03分類帳'!I32</f>
        <v>161880</v>
      </c>
      <c r="H6" s="15">
        <f>G6/(G13-G8)</f>
        <v>0.04050413485965297</v>
      </c>
    </row>
    <row r="7" spans="1:8" ht="30.75" customHeight="1">
      <c r="A7" s="18" t="s">
        <v>16</v>
      </c>
      <c r="B7" s="13">
        <f>'[1]03分類帳'!H35</f>
        <v>0</v>
      </c>
      <c r="C7" s="16"/>
      <c r="D7" s="11" t="s">
        <v>17</v>
      </c>
      <c r="E7" s="13">
        <f>'[1]03分類帳'!J31</f>
        <v>21400</v>
      </c>
      <c r="F7" s="15">
        <f>E7/(E13-E8)</f>
        <v>0.03578176467637568</v>
      </c>
      <c r="G7" s="13">
        <f>'[1]03分類帳'!J32</f>
        <v>198458</v>
      </c>
      <c r="H7" s="15">
        <f>G7/(G13-G8)</f>
        <v>0.04965634788718192</v>
      </c>
    </row>
    <row r="8" spans="1:8" ht="30.75" customHeight="1">
      <c r="A8" s="18" t="s">
        <v>18</v>
      </c>
      <c r="B8" s="13">
        <f>'[1]03分類帳'!I35</f>
        <v>0</v>
      </c>
      <c r="C8" s="16"/>
      <c r="D8" s="11" t="s">
        <v>19</v>
      </c>
      <c r="E8" s="13">
        <f>'[1]03分類帳'!K31</f>
        <v>102935</v>
      </c>
      <c r="F8" s="15"/>
      <c r="G8" s="13">
        <f>'[1]03分類帳'!K32</f>
        <v>745725</v>
      </c>
      <c r="H8" s="15"/>
    </row>
    <row r="9" spans="1:8" ht="32.25" customHeight="1">
      <c r="A9" s="19" t="s">
        <v>20</v>
      </c>
      <c r="B9" s="13">
        <f>'[1]03分類帳'!J35</f>
        <v>0</v>
      </c>
      <c r="C9" s="16"/>
      <c r="D9" s="11" t="s">
        <v>21</v>
      </c>
      <c r="E9" s="13">
        <f>'[1]03分類帳'!L31</f>
        <v>44927</v>
      </c>
      <c r="F9" s="15">
        <f>E9/(E13-E8)</f>
        <v>0.07511996923437056</v>
      </c>
      <c r="G9" s="13">
        <f>'[1]03分類帳'!L32</f>
        <v>292269</v>
      </c>
      <c r="H9" s="15">
        <f>G9/(G13-G8)</f>
        <v>0.07312887936308324</v>
      </c>
    </row>
    <row r="10" spans="1:8" ht="25.5" customHeight="1">
      <c r="A10" s="11" t="s">
        <v>22</v>
      </c>
      <c r="B10" s="13">
        <f>'[1]03分類帳'!K35</f>
        <v>0</v>
      </c>
      <c r="C10" s="16"/>
      <c r="D10" s="11" t="s">
        <v>23</v>
      </c>
      <c r="E10" s="13">
        <f>'[1]03分類帳'!M31</f>
        <v>23240</v>
      </c>
      <c r="F10" s="15">
        <f>E10/(E13-E8)</f>
        <v>0.038858327620512646</v>
      </c>
      <c r="G10" s="13">
        <f>'[1]03分類帳'!M32</f>
        <v>146340</v>
      </c>
      <c r="H10" s="15">
        <f>G10/(G13-G8)</f>
        <v>0.036615858014341585</v>
      </c>
    </row>
    <row r="11" spans="1:8" ht="24" customHeight="1">
      <c r="A11" s="19"/>
      <c r="B11" s="13">
        <f>'[1]03分類帳'!L35</f>
        <v>0</v>
      </c>
      <c r="C11" s="16"/>
      <c r="D11" s="11" t="s">
        <v>24</v>
      </c>
      <c r="E11" s="13">
        <f>'[1]03分類帳'!N31</f>
        <v>10217</v>
      </c>
      <c r="F11" s="15">
        <f>E11/(E13-E8)</f>
        <v>0.01708328456535188</v>
      </c>
      <c r="G11" s="13">
        <f>'[1]03分類帳'!N32</f>
        <v>108746</v>
      </c>
      <c r="H11" s="15">
        <f>G11/(G13-G8)</f>
        <v>0.027209430747762678</v>
      </c>
    </row>
    <row r="12" spans="1:8" ht="20.25" customHeight="1">
      <c r="A12" s="11"/>
      <c r="B12" s="13">
        <f>'[1]03分類帳'!M35</f>
        <v>0</v>
      </c>
      <c r="C12" s="20"/>
      <c r="D12" s="19"/>
      <c r="E12" s="13"/>
      <c r="F12" s="15"/>
      <c r="G12" s="13"/>
      <c r="H12" s="15"/>
    </row>
    <row r="13" spans="1:8" ht="33" customHeight="1">
      <c r="A13" s="9"/>
      <c r="B13" s="13">
        <f>'[1]03分類帳'!N35</f>
        <v>0</v>
      </c>
      <c r="C13" s="20"/>
      <c r="D13" s="11" t="s">
        <v>25</v>
      </c>
      <c r="E13" s="13">
        <f>SUM(E4:E12)</f>
        <v>701005</v>
      </c>
      <c r="F13" s="15">
        <f>(E13-E8)/(E13-E8)</f>
        <v>1</v>
      </c>
      <c r="G13" s="13">
        <f>SUM(G4:G12)</f>
        <v>4742354</v>
      </c>
      <c r="H13" s="15">
        <f>(G13-G8)/(G13-G8)</f>
        <v>1</v>
      </c>
    </row>
    <row r="14" spans="1:8" ht="32.25" customHeight="1">
      <c r="A14" s="9" t="s">
        <v>26</v>
      </c>
      <c r="B14" s="13">
        <f>SUM(B5:B13)</f>
        <v>706276</v>
      </c>
      <c r="C14" s="20"/>
      <c r="D14" s="11" t="s">
        <v>27</v>
      </c>
      <c r="E14" s="13">
        <f>'[1]03分類帳'!P32</f>
        <v>793006</v>
      </c>
      <c r="F14" s="15"/>
      <c r="G14" s="13">
        <f>E14</f>
        <v>793006</v>
      </c>
      <c r="H14" s="15"/>
    </row>
    <row r="15" spans="1:8" ht="33" customHeight="1">
      <c r="A15" s="9" t="s">
        <v>28</v>
      </c>
      <c r="B15" s="13">
        <f>B14+B4</f>
        <v>1494011</v>
      </c>
      <c r="C15" s="21"/>
      <c r="D15" s="11" t="s">
        <v>28</v>
      </c>
      <c r="E15" s="13">
        <f>E13+E14</f>
        <v>1494011</v>
      </c>
      <c r="F15" s="22">
        <f>SUM(F4:F11)</f>
        <v>1</v>
      </c>
      <c r="G15" s="13">
        <f>G13+G14</f>
        <v>5535360</v>
      </c>
      <c r="H15" s="22">
        <f>SUM(H4:H11)</f>
        <v>0.9999999999999999</v>
      </c>
    </row>
    <row r="16" spans="1:8" ht="66.75" customHeight="1" thickBot="1">
      <c r="A16" s="23" t="s">
        <v>29</v>
      </c>
      <c r="B16" s="24" t="s">
        <v>30</v>
      </c>
      <c r="C16" s="25"/>
      <c r="D16" s="25"/>
      <c r="E16" s="25"/>
      <c r="F16" s="25"/>
      <c r="G16" s="25"/>
      <c r="H16" s="26"/>
    </row>
    <row r="17" spans="1:8" ht="27" customHeight="1">
      <c r="A17" s="27" t="s">
        <v>31</v>
      </c>
      <c r="B17" s="27"/>
      <c r="C17" s="27"/>
      <c r="D17" s="27"/>
      <c r="E17" s="27"/>
      <c r="F17" s="27"/>
      <c r="G17" s="27"/>
      <c r="H17" s="2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2014-04-03T08:21:25Z</dcterms:created>
  <dcterms:modified xsi:type="dcterms:W3CDTF">2014-04-03T08:22:13Z</dcterms:modified>
  <cp:category/>
  <cp:version/>
  <cp:contentType/>
  <cp:contentStatus/>
</cp:coreProperties>
</file>