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04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<sst xmlns="http://schemas.openxmlformats.org/spreadsheetml/2006/main" count="36" uniqueCount="33">
  <si>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截止本月底止累計數</t>
  </si>
  <si>
    <t>103年04月份學校午餐費收支結算表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</si>
  <si>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</si>
  <si>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</si>
  <si>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</si>
  <si>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</si>
  <si>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</si>
  <si>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</si>
  <si>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</si>
  <si>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</si>
  <si>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</si>
  <si>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</si>
  <si>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</si>
  <si>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</si>
  <si>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</si>
  <si>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</si>
  <si>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</si>
  <si>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</si>
  <si>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</si>
  <si>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</si>
  <si>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</si>
  <si>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</si>
  <si>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</si>
  <si>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</si>
  <si>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</si>
  <si>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</si>
  <si>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</si>
  <si>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</si>
  <si>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</si>
  <si>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</si>
  <si>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</si>
  <si>
    <t>一、本月結存1,214,896元,內含民間捐助學生午餐費補助計244,866元‧故實際結餘數為970,030元。
二、清寒學生補助費1,860元為教儲戶補助3-7班1學生4-6月午餐費。
三、中低低收入戶學生補助費378,200元為縣府補助103年1-6月國小學生午餐補助。</t>
  </si>
  <si>
    <t xml:space="preserve">一、本月每人收午餐費 620元。
二、應收午餐費
      學生1212人(2-3,1人繳420元;
      幼兒園1人交520元)
      教職員86 人
 (代課老師:1人124元.1人140元.1人496元.
   2人372元 .4人620元.1人248元.)
      工  友4人
      合  計 1,302人 共804,972元。
三、補助午餐費計161人,共99,820元:
(一)縣府:國小122人,幼稚園6人,計79,360元。
(二)民間:國小29人,幼稚園3人，計19,840元。
(三)教儲戶:國小1人,計620元。   
四、於3月預繳本月午餐費計2,232元:
 (一)4-7.5-1各1學生預繳本月午餐費
       1,240元。 (620*2=1,240元)。
 (二)代課老師預繳預繳本月午餐費992元。
     (372+496+124)。
五、退費計1,220元:
       (一)5-6班退4/17餐費620元 (31人*20)。
       (二)6-7班退4/7餐費600元。(30人*20元,含導師)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</si>
</sst>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82" fontId="5" fillId="0" borderId="1" xfId="15" applyNumberFormat="1" applyFont="1" applyBorder="1" applyAlignment="1">
      <alignment horizontal="center" vertical="center"/>
    </xf>
    <xf numFmtId="182" fontId="5" fillId="0" borderId="1" xfId="15" applyNumberFormat="1" applyFont="1" applyBorder="1" applyAlignment="1">
      <alignment vertical="center"/>
    </xf>
    <xf numFmtId="10" fontId="5" fillId="0" borderId="1" xfId="18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18" applyFont="1" applyBorder="1" applyAlignment="1">
      <alignment vertical="center"/>
    </xf>
    <xf numFmtId="182" fontId="5" fillId="0" borderId="0" xfId="15" applyNumberFormat="1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371;&#35336;&#23460;\&#21320;&#39184;\102&#23416;&#24180;&#24230;\102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9">
        <row r="1">
          <cell r="A1" t="str">
            <v>   嘉義縣太保市南新國民小學</v>
          </cell>
        </row>
      </sheetData>
      <sheetData sheetId="20">
        <row r="4">
          <cell r="P4">
            <v>793006</v>
          </cell>
        </row>
        <row r="29">
          <cell r="G29">
            <v>43255</v>
          </cell>
          <cell r="H29">
            <v>438717</v>
          </cell>
          <cell r="I29">
            <v>18000</v>
          </cell>
          <cell r="J29">
            <v>15770</v>
          </cell>
          <cell r="K29">
            <v>102935</v>
          </cell>
          <cell r="L29">
            <v>25760</v>
          </cell>
          <cell r="M29">
            <v>8160</v>
          </cell>
          <cell r="N29">
            <v>7273</v>
          </cell>
        </row>
        <row r="30">
          <cell r="G30">
            <v>255720</v>
          </cell>
          <cell r="H30">
            <v>3315188</v>
          </cell>
          <cell r="I30">
            <v>179880</v>
          </cell>
          <cell r="J30">
            <v>214228</v>
          </cell>
          <cell r="K30">
            <v>848660</v>
          </cell>
          <cell r="L30">
            <v>318029</v>
          </cell>
          <cell r="M30">
            <v>154500</v>
          </cell>
          <cell r="N30">
            <v>116019</v>
          </cell>
          <cell r="P30">
            <v>1214896</v>
          </cell>
        </row>
        <row r="33">
          <cell r="F33">
            <v>701700</v>
          </cell>
          <cell r="H33">
            <v>378200</v>
          </cell>
          <cell r="I33">
            <v>1860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3" topLeftCell="BM4" activePane="bottomLeft" state="frozen"/>
      <selection pane="topLeft" activeCell="A1" sqref="A1"/>
      <selection pane="bottomLeft" activeCell="C4" sqref="C4:C15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5.5">
      <c r="A1" s="12" t="str">
        <f>'[1]03結算'!A1:C1</f>
        <v>   嘉義縣太保市南新國民小學</v>
      </c>
      <c r="B1" s="12"/>
      <c r="C1" s="12"/>
      <c r="D1" s="11" t="s">
        <v>1</v>
      </c>
      <c r="E1" s="11"/>
      <c r="F1" s="11"/>
      <c r="G1" s="11"/>
      <c r="H1" s="11"/>
    </row>
    <row r="2" spans="1:8" ht="25.5" customHeight="1">
      <c r="A2" s="19" t="s">
        <v>2</v>
      </c>
      <c r="B2" s="19"/>
      <c r="C2" s="19"/>
      <c r="D2" s="19" t="s">
        <v>3</v>
      </c>
      <c r="E2" s="19"/>
      <c r="F2" s="19"/>
      <c r="G2" s="19" t="s">
        <v>0</v>
      </c>
      <c r="H2" s="19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'[1]04分類帳'!P4</f>
        <v>793006</v>
      </c>
      <c r="C4" s="15" t="s">
        <v>32</v>
      </c>
      <c r="D4" s="2" t="s">
        <v>11</v>
      </c>
      <c r="E4" s="4">
        <f>'[1]04分類帳'!G29</f>
        <v>43255</v>
      </c>
      <c r="F4" s="5">
        <f>E4/(E13-E8)</f>
        <v>0.0776661549372907</v>
      </c>
      <c r="G4" s="4">
        <f>'[1]04分類帳'!G30</f>
        <v>255720</v>
      </c>
      <c r="H4" s="5">
        <f>G4/(G13-G8)</f>
        <v>0.056158209262019816</v>
      </c>
    </row>
    <row r="5" spans="1:8" ht="25.5" customHeight="1">
      <c r="A5" s="2" t="s">
        <v>12</v>
      </c>
      <c r="B5" s="4">
        <f>'[1]04分類帳'!F33</f>
        <v>701700</v>
      </c>
      <c r="C5" s="16"/>
      <c r="D5" s="2" t="s">
        <v>13</v>
      </c>
      <c r="E5" s="4">
        <f>'[1]04分類帳'!H29</f>
        <v>438717</v>
      </c>
      <c r="F5" s="5">
        <f>E5/(E13-E8)</f>
        <v>0.7877346548520024</v>
      </c>
      <c r="G5" s="4">
        <f>'[1]04分類帳'!H30</f>
        <v>3315188</v>
      </c>
      <c r="H5" s="5">
        <f>G5/(G13-G8)</f>
        <v>0.7280424739830164</v>
      </c>
    </row>
    <row r="6" spans="1:8" ht="29.25" customHeight="1">
      <c r="A6" s="6" t="s">
        <v>14</v>
      </c>
      <c r="B6" s="4">
        <f>'[1]04分類帳'!G33</f>
        <v>0</v>
      </c>
      <c r="C6" s="16"/>
      <c r="D6" s="2" t="s">
        <v>15</v>
      </c>
      <c r="E6" s="4">
        <f>'[1]04分類帳'!I29</f>
        <v>18000</v>
      </c>
      <c r="F6" s="5">
        <f>E6/(E13-E8)</f>
        <v>0.032319750060599534</v>
      </c>
      <c r="G6" s="4">
        <f>'[1]04分類帳'!I30</f>
        <v>179880</v>
      </c>
      <c r="H6" s="5">
        <f>G6/(G13-G8)</f>
        <v>0.039503123267840314</v>
      </c>
    </row>
    <row r="7" spans="1:8" ht="30.75" customHeight="1">
      <c r="A7" s="7" t="s">
        <v>16</v>
      </c>
      <c r="B7" s="4">
        <f>'[1]04分類帳'!H33</f>
        <v>378200</v>
      </c>
      <c r="C7" s="16"/>
      <c r="D7" s="2" t="s">
        <v>17</v>
      </c>
      <c r="E7" s="4">
        <f>'[1]04分類帳'!J29</f>
        <v>15770</v>
      </c>
      <c r="F7" s="5">
        <f>E7/(E13-E8)</f>
        <v>0.028315692136425256</v>
      </c>
      <c r="G7" s="4">
        <f>'[1]04分類帳'!J30</f>
        <v>214228</v>
      </c>
      <c r="H7" s="5">
        <f>G7/(G13-G8)</f>
        <v>0.0470462257695291</v>
      </c>
    </row>
    <row r="8" spans="1:8" ht="33" customHeight="1">
      <c r="A8" s="7" t="s">
        <v>18</v>
      </c>
      <c r="B8" s="4">
        <f>'[1]04分類帳'!I33</f>
        <v>1860</v>
      </c>
      <c r="C8" s="16"/>
      <c r="D8" s="2" t="s">
        <v>19</v>
      </c>
      <c r="E8" s="4">
        <f>'[1]04分類帳'!K29</f>
        <v>102935</v>
      </c>
      <c r="F8" s="5"/>
      <c r="G8" s="4">
        <f>'[1]04分類帳'!K30</f>
        <v>848660</v>
      </c>
      <c r="H8" s="5"/>
    </row>
    <row r="9" spans="1:8" ht="33" customHeight="1">
      <c r="A9" s="8" t="s">
        <v>20</v>
      </c>
      <c r="B9" s="4">
        <f>'[1]04分類帳'!J33</f>
        <v>0</v>
      </c>
      <c r="C9" s="16"/>
      <c r="D9" s="2" t="s">
        <v>21</v>
      </c>
      <c r="E9" s="4">
        <f>'[1]04分類帳'!L29</f>
        <v>25760</v>
      </c>
      <c r="F9" s="5">
        <f>E9/(E13-E8)</f>
        <v>0.046253153420057994</v>
      </c>
      <c r="G9" s="4">
        <f>'[1]04分類帳'!L30</f>
        <v>318029</v>
      </c>
      <c r="H9" s="5">
        <f>G9/(G13-G8)</f>
        <v>0.0698417766830553</v>
      </c>
    </row>
    <row r="10" spans="1:8" ht="27" customHeight="1">
      <c r="A10" s="2" t="s">
        <v>22</v>
      </c>
      <c r="B10" s="4">
        <f>'[1]04分類帳'!K33</f>
        <v>0</v>
      </c>
      <c r="C10" s="16"/>
      <c r="D10" s="2" t="s">
        <v>23</v>
      </c>
      <c r="E10" s="4">
        <f>'[1]04分類帳'!M29</f>
        <v>8160</v>
      </c>
      <c r="F10" s="5">
        <f>E10/(E13-E8)</f>
        <v>0.014651620027471788</v>
      </c>
      <c r="G10" s="4">
        <f>'[1]04分類帳'!M30</f>
        <v>154500</v>
      </c>
      <c r="H10" s="5">
        <f>G10/(G13-G8)</f>
        <v>0.033929467116307135</v>
      </c>
    </row>
    <row r="11" spans="1:8" ht="25.5" customHeight="1">
      <c r="A11" s="8"/>
      <c r="B11" s="4">
        <f>'[1]04分類帳'!L33</f>
        <v>0</v>
      </c>
      <c r="C11" s="16"/>
      <c r="D11" s="2" t="s">
        <v>24</v>
      </c>
      <c r="E11" s="4">
        <f>'[1]04分類帳'!N29</f>
        <v>7273</v>
      </c>
      <c r="F11" s="5">
        <f>E11/(E13-E8)</f>
        <v>0.013058974566152244</v>
      </c>
      <c r="G11" s="4">
        <f>'[1]04分類帳'!N30</f>
        <v>116019</v>
      </c>
      <c r="H11" s="5">
        <f>G11/(G13-G8)</f>
        <v>0.02547872391823196</v>
      </c>
    </row>
    <row r="12" spans="1:8" ht="21" customHeight="1">
      <c r="A12" s="2"/>
      <c r="B12" s="4">
        <f>'[1]04分類帳'!M33</f>
        <v>0</v>
      </c>
      <c r="C12" s="17"/>
      <c r="D12" s="2"/>
      <c r="E12" s="4"/>
      <c r="F12" s="5"/>
      <c r="G12" s="4"/>
      <c r="H12" s="5"/>
    </row>
    <row r="13" spans="1:8" ht="29.25" customHeight="1">
      <c r="A13" s="2"/>
      <c r="B13" s="4">
        <f>'[1]04分類帳'!N33</f>
        <v>0</v>
      </c>
      <c r="C13" s="17"/>
      <c r="D13" s="2" t="s">
        <v>25</v>
      </c>
      <c r="E13" s="4">
        <f>SUM(E4:E12)</f>
        <v>659870</v>
      </c>
      <c r="F13" s="5">
        <f>(E13-E8)/(E13-E8)</f>
        <v>1</v>
      </c>
      <c r="G13" s="4">
        <f>SUM(G4:G12)</f>
        <v>5402224</v>
      </c>
      <c r="H13" s="5">
        <f>(G13-G8)/(G13-G8)</f>
        <v>1</v>
      </c>
    </row>
    <row r="14" spans="1:8" ht="34.5" customHeight="1">
      <c r="A14" s="2" t="s">
        <v>26</v>
      </c>
      <c r="B14" s="4">
        <f>SUM(B5:B13)</f>
        <v>1081760</v>
      </c>
      <c r="C14" s="17"/>
      <c r="D14" s="2" t="s">
        <v>27</v>
      </c>
      <c r="E14" s="4">
        <f>'[1]04分類帳'!P30</f>
        <v>1214896</v>
      </c>
      <c r="F14" s="5"/>
      <c r="G14" s="4">
        <f>E14</f>
        <v>1214896</v>
      </c>
      <c r="H14" s="5"/>
    </row>
    <row r="15" spans="1:8" ht="32.25" customHeight="1">
      <c r="A15" s="2" t="s">
        <v>28</v>
      </c>
      <c r="B15" s="4">
        <f>B14+B4</f>
        <v>1874766</v>
      </c>
      <c r="C15" s="18"/>
      <c r="D15" s="2" t="s">
        <v>28</v>
      </c>
      <c r="E15" s="4">
        <f>E13+E14</f>
        <v>1874766</v>
      </c>
      <c r="F15" s="9">
        <f>SUM(F4:F11)</f>
        <v>0.9999999999999999</v>
      </c>
      <c r="G15" s="4">
        <f>G13+G14</f>
        <v>6617120</v>
      </c>
      <c r="H15" s="9">
        <f>SUM(H4:H11)</f>
        <v>1.0000000000000002</v>
      </c>
    </row>
    <row r="16" spans="1:8" ht="66.75" customHeight="1">
      <c r="A16" s="2" t="s">
        <v>29</v>
      </c>
      <c r="B16" s="13" t="s">
        <v>31</v>
      </c>
      <c r="C16" s="13"/>
      <c r="D16" s="13"/>
      <c r="E16" s="13"/>
      <c r="F16" s="13"/>
      <c r="G16" s="13"/>
      <c r="H16" s="13"/>
    </row>
    <row r="17" spans="1:8" ht="27" customHeight="1">
      <c r="A17" s="14" t="s">
        <v>30</v>
      </c>
      <c r="B17" s="14"/>
      <c r="C17" s="14"/>
      <c r="D17" s="14"/>
      <c r="E17" s="14"/>
      <c r="F17" s="14"/>
      <c r="G17" s="14"/>
      <c r="H17" s="14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ACCOUNT</cp:lastModifiedBy>
  <dcterms:created xsi:type="dcterms:W3CDTF">2014-05-13T07:29:09Z</dcterms:created>
  <dcterms:modified xsi:type="dcterms:W3CDTF">2014-05-13T07:37:26Z</dcterms:modified>
  <cp:category/>
  <cp:version/>
  <cp:contentType/>
  <cp:contentStatus/>
</cp:coreProperties>
</file>