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080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<sst xmlns="http://schemas.openxmlformats.org/spreadsheetml/2006/main" count="36" uniqueCount="33">
  <si>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</si>
  <si>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</si>
  <si>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</si>
  <si>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</si>
  <si>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</si>
  <si>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</si>
  <si>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</si>
  <si>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</si>
  <si>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</si>
  <si>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</si>
  <si>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</si>
  <si>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</si>
  <si>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</si>
  <si>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</si>
  <si>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</si>
  <si>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</si>
  <si>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</si>
  <si>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</si>
  <si>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</si>
  <si>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</si>
  <si>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</si>
  <si>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</si>
  <si>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</si>
  <si>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</si>
  <si>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</si>
  <si>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</si>
  <si>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</si>
  <si>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</si>
  <si>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</si>
  <si>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</si>
  <si>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一、本月結存812,161元,內含民間捐助學生午餐費補助計205,186元‧故實際結餘數為606,975元。
二、本月其他收入包括下列各項：利息收入391元。</t>
  </si>
  <si>
    <t xml:space="preserve">製表            出納              會計              稽核               執行秘書               校長    </t>
  </si>
  <si>
    <t>一、本月每人收午餐費 620元。
二、應收午餐費
      學生1209人
      教職員86人
 (代課老師:4人248元.1人496元.3人372元.
  4人620 元.)
      工  友4人
      合  計 1,299人 共802,876元。
三、補助午餐費計160人,共99,200元:
(一)縣府:國小121人,幼稚園6人,計78,740元。
(二)民間:國小29人,幼稚園3人，計19,840元。
(三)教儲戶:國小1人,計620元。        
四、於3月預繳本月午餐費計2,232元:
 (一)4-7.5-1各1學生預繳本月午餐費
       1,240元。 (620*2=1,240元)。
 (二)代課老師預繳本月午餐費992元。
     (372+496+124)。
五、退費:計57,600元。
     (一)畢業班學生退45,440元。
     (二)教師退1,500元。
     (三)腸病毒停課退5,500元。
     (四)其他退費1,400元。
     (五)幼兒園退費3,760元。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</si>
</sst>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2&#23416;&#24180;&#24230;\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嘉義縣太保市南新國民小學</v>
          </cell>
        </row>
      </sheetData>
      <sheetData sheetId="24">
        <row r="4">
          <cell r="P4">
            <v>1237059</v>
          </cell>
        </row>
        <row r="40">
          <cell r="G40">
            <v>42545</v>
          </cell>
          <cell r="H40">
            <v>645302</v>
          </cell>
          <cell r="I40">
            <v>13500</v>
          </cell>
          <cell r="J40">
            <v>21330</v>
          </cell>
          <cell r="K40">
            <v>221455</v>
          </cell>
          <cell r="L40">
            <v>55131</v>
          </cell>
          <cell r="M40">
            <v>61360</v>
          </cell>
          <cell r="N40">
            <v>8510</v>
          </cell>
        </row>
        <row r="41">
          <cell r="G41">
            <v>304465</v>
          </cell>
          <cell r="H41">
            <v>4416360</v>
          </cell>
          <cell r="I41">
            <v>223620</v>
          </cell>
          <cell r="J41">
            <v>277668</v>
          </cell>
          <cell r="K41">
            <v>1176770</v>
          </cell>
          <cell r="L41">
            <v>419914</v>
          </cell>
          <cell r="M41">
            <v>217560</v>
          </cell>
          <cell r="N41">
            <v>130489</v>
          </cell>
          <cell r="P41">
            <v>812161</v>
          </cell>
        </row>
        <row r="44">
          <cell r="F44">
            <v>643844</v>
          </cell>
          <cell r="K44">
            <v>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   嘉義縣太保市南新國民小學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'[1]06分類帳'!P4</f>
        <v>1237059</v>
      </c>
      <c r="C4" s="8" t="s">
        <v>32</v>
      </c>
      <c r="D4" s="5" t="s">
        <v>11</v>
      </c>
      <c r="E4" s="7">
        <f>'[1]06分類帳'!G40</f>
        <v>42545</v>
      </c>
      <c r="F4" s="9">
        <f>E4/(E13-E8)</f>
        <v>0.05019004857976732</v>
      </c>
      <c r="G4" s="7">
        <f>'[1]06分類帳'!G41</f>
        <v>304465</v>
      </c>
      <c r="H4" s="9">
        <f>G4/(G13-G8)</f>
        <v>0.05082823656995337</v>
      </c>
    </row>
    <row r="5" spans="1:8" ht="25.5" customHeight="1">
      <c r="A5" s="5" t="s">
        <v>12</v>
      </c>
      <c r="B5" s="7">
        <f>'[1]06分類帳'!F44</f>
        <v>643844</v>
      </c>
      <c r="C5" s="10"/>
      <c r="D5" s="5" t="s">
        <v>13</v>
      </c>
      <c r="E5" s="7">
        <f>'[1]06分類帳'!H40</f>
        <v>645302</v>
      </c>
      <c r="F5" s="9">
        <f>E5/(E13-E8)</f>
        <v>0.761258402365049</v>
      </c>
      <c r="G5" s="7">
        <f>'[1]06分類帳'!H41</f>
        <v>4416360</v>
      </c>
      <c r="H5" s="9">
        <f>G5/(G13-G8)</f>
        <v>0.7372794602272158</v>
      </c>
    </row>
    <row r="6" spans="1:8" ht="29.25" customHeight="1">
      <c r="A6" s="11" t="s">
        <v>14</v>
      </c>
      <c r="B6" s="7">
        <f>'[1]06分類帳'!G44</f>
        <v>0</v>
      </c>
      <c r="C6" s="10"/>
      <c r="D6" s="5" t="s">
        <v>15</v>
      </c>
      <c r="E6" s="7">
        <f>'[1]06分類帳'!I40</f>
        <v>13500</v>
      </c>
      <c r="F6" s="9">
        <f>E6/(E13-E8)</f>
        <v>0.015925858639719327</v>
      </c>
      <c r="G6" s="7">
        <f>'[1]06分類帳'!I41</f>
        <v>223620</v>
      </c>
      <c r="H6" s="9">
        <f>G6/(G13-G8)</f>
        <v>0.03733174670905678</v>
      </c>
    </row>
    <row r="7" spans="1:8" ht="33" customHeight="1">
      <c r="A7" s="12" t="s">
        <v>16</v>
      </c>
      <c r="B7" s="7">
        <f>'[1]06分類帳'!H44</f>
        <v>0</v>
      </c>
      <c r="C7" s="10"/>
      <c r="D7" s="5" t="s">
        <v>17</v>
      </c>
      <c r="E7" s="7">
        <f>'[1]06分類帳'!J40</f>
        <v>21330</v>
      </c>
      <c r="F7" s="9">
        <f>E7/(E13-E8)</f>
        <v>0.025162856650756536</v>
      </c>
      <c r="G7" s="7">
        <f>'[1]06分類帳'!J41</f>
        <v>277668</v>
      </c>
      <c r="H7" s="9">
        <f>G7/(G13-G8)</f>
        <v>0.0463546706252141</v>
      </c>
    </row>
    <row r="8" spans="1:8" ht="33" customHeight="1">
      <c r="A8" s="12" t="s">
        <v>18</v>
      </c>
      <c r="B8" s="7">
        <f>'[1]06分類帳'!I44</f>
        <v>0</v>
      </c>
      <c r="C8" s="10"/>
      <c r="D8" s="5" t="s">
        <v>19</v>
      </c>
      <c r="E8" s="7">
        <f>'[1]06分類帳'!K40</f>
        <v>221455</v>
      </c>
      <c r="F8" s="9"/>
      <c r="G8" s="7">
        <f>'[1]06分類帳'!K41</f>
        <v>1176770</v>
      </c>
      <c r="H8" s="9"/>
    </row>
    <row r="9" spans="1:8" ht="32.25" customHeight="1">
      <c r="A9" s="13" t="s">
        <v>20</v>
      </c>
      <c r="B9" s="7">
        <f>'[1]06分類帳'!J44</f>
        <v>0</v>
      </c>
      <c r="C9" s="10"/>
      <c r="D9" s="5" t="s">
        <v>21</v>
      </c>
      <c r="E9" s="7">
        <f>'[1]06分類帳'!L40</f>
        <v>55131</v>
      </c>
      <c r="F9" s="9">
        <f>E9/(E13-E8)</f>
        <v>0.06503766760491601</v>
      </c>
      <c r="G9" s="7">
        <f>'[1]06分類帳'!L41</f>
        <v>419914</v>
      </c>
      <c r="H9" s="9">
        <f>G9/(G13-G8)</f>
        <v>0.07010161473744239</v>
      </c>
    </row>
    <row r="10" spans="1:8" ht="30" customHeight="1">
      <c r="A10" s="5" t="s">
        <v>22</v>
      </c>
      <c r="B10" s="7">
        <f>'[1]06分類帳'!K44</f>
        <v>391</v>
      </c>
      <c r="C10" s="10"/>
      <c r="D10" s="5" t="s">
        <v>23</v>
      </c>
      <c r="E10" s="7">
        <f>'[1]06分類帳'!M40</f>
        <v>61360</v>
      </c>
      <c r="F10" s="9">
        <f>E10/(E13-E8)</f>
        <v>0.07238597675060578</v>
      </c>
      <c r="G10" s="7">
        <f>'[1]06分類帳'!M41</f>
        <v>217560</v>
      </c>
      <c r="H10" s="9">
        <f>G10/(G13-G8)</f>
        <v>0.036320073401405924</v>
      </c>
    </row>
    <row r="11" spans="1:8" ht="26.25" customHeight="1">
      <c r="A11" s="13"/>
      <c r="B11" s="7">
        <f>'[1]06分類帳'!L44</f>
        <v>0</v>
      </c>
      <c r="C11" s="10"/>
      <c r="D11" s="5" t="s">
        <v>24</v>
      </c>
      <c r="E11" s="7">
        <f>'[1]06分類帳'!N40</f>
        <v>8510</v>
      </c>
      <c r="F11" s="9">
        <f>E11/(E13-E8)</f>
        <v>0.010039189409186034</v>
      </c>
      <c r="G11" s="7">
        <f>'[1]06分類帳'!N41</f>
        <v>130489</v>
      </c>
      <c r="H11" s="9">
        <f>G11/(G13-G8)</f>
        <v>0.02178419772971161</v>
      </c>
    </row>
    <row r="12" spans="1:8" ht="18.75" customHeight="1">
      <c r="A12" s="5"/>
      <c r="B12" s="7">
        <f>'[1]06分類帳'!M44</f>
        <v>0</v>
      </c>
      <c r="C12" s="14"/>
      <c r="D12" s="5"/>
      <c r="E12" s="7"/>
      <c r="F12" s="9"/>
      <c r="G12" s="7"/>
      <c r="H12" s="9"/>
    </row>
    <row r="13" spans="1:8" ht="25.5" customHeight="1">
      <c r="A13" s="5"/>
      <c r="B13" s="7">
        <f>'[1]06分類帳'!N44</f>
        <v>0</v>
      </c>
      <c r="C13" s="14"/>
      <c r="D13" s="5" t="s">
        <v>25</v>
      </c>
      <c r="E13" s="7">
        <f>SUM(E4:E12)</f>
        <v>1069133</v>
      </c>
      <c r="F13" s="9">
        <f>(E13-E8)/(E13-E8)</f>
        <v>1</v>
      </c>
      <c r="G13" s="7">
        <f>SUM(G4:G12)</f>
        <v>7166846</v>
      </c>
      <c r="H13" s="9">
        <f>(G13-G8)/(G13-G8)</f>
        <v>1</v>
      </c>
    </row>
    <row r="14" spans="1:8" ht="25.5" customHeight="1">
      <c r="A14" s="5" t="s">
        <v>26</v>
      </c>
      <c r="B14" s="7">
        <f>SUM(B5:B13)</f>
        <v>644235</v>
      </c>
      <c r="C14" s="14"/>
      <c r="D14" s="5" t="s">
        <v>27</v>
      </c>
      <c r="E14" s="7">
        <f>'[1]06分類帳'!P41</f>
        <v>812161</v>
      </c>
      <c r="F14" s="9"/>
      <c r="G14" s="7">
        <f>E14</f>
        <v>812161</v>
      </c>
      <c r="H14" s="9"/>
    </row>
    <row r="15" spans="1:8" ht="25.5" customHeight="1">
      <c r="A15" s="5" t="s">
        <v>28</v>
      </c>
      <c r="B15" s="7">
        <f>B14+B4</f>
        <v>1881294</v>
      </c>
      <c r="C15" s="15"/>
      <c r="D15" s="5" t="s">
        <v>28</v>
      </c>
      <c r="E15" s="7">
        <f>E13+E14</f>
        <v>1881294</v>
      </c>
      <c r="F15" s="16">
        <f>SUM(F4:F11)</f>
        <v>1</v>
      </c>
      <c r="G15" s="7">
        <f>G13+G14</f>
        <v>7979007</v>
      </c>
      <c r="H15" s="16">
        <f>SUM(H4:H11)</f>
        <v>1</v>
      </c>
    </row>
    <row r="16" spans="1:8" ht="55.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2014-08-14T07:12:51Z</dcterms:created>
  <dcterms:modified xsi:type="dcterms:W3CDTF">2014-08-14T07:13:23Z</dcterms:modified>
  <cp:category/>
  <cp:version/>
  <cp:contentType/>
  <cp:contentStatus/>
</cp:coreProperties>
</file>